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susan/Dropbox/Susan/My Documents/Hometown Connections/Advanced Metering Program/RFP/"/>
    </mc:Choice>
  </mc:AlternateContent>
  <xr:revisionPtr revIDLastSave="0" documentId="8_{54B9172F-C1E2-804A-A1F3-E45779E260EB}" xr6:coauthVersionLast="45" xr6:coauthVersionMax="45" xr10:uidLastSave="{00000000-0000-0000-0000-000000000000}"/>
  <bookViews>
    <workbookView xWindow="0" yWindow="460" windowWidth="28800" windowHeight="11840" xr2:uid="{00000000-000D-0000-FFFF-FFFF00000000}"/>
  </bookViews>
  <sheets>
    <sheet name="Instructions" sheetId="3" r:id="rId1"/>
    <sheet name="Detail Pricing" sheetId="1" r:id="rId2"/>
    <sheet name="Summary Pricing"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1" l="1"/>
  <c r="E20" i="1"/>
  <c r="E21" i="1"/>
  <c r="E22" i="1"/>
  <c r="E23" i="1"/>
  <c r="E24" i="1"/>
  <c r="E25" i="1"/>
  <c r="E26" i="1"/>
  <c r="E27" i="1"/>
  <c r="E8" i="1"/>
  <c r="E9" i="1"/>
  <c r="E10" i="1"/>
  <c r="E11" i="1"/>
  <c r="E12" i="1"/>
  <c r="E13" i="1"/>
  <c r="A3" i="1" l="1"/>
  <c r="A3" i="2"/>
  <c r="B3" i="2"/>
  <c r="B3" i="1"/>
  <c r="C1" i="1" l="1"/>
  <c r="C1" i="3"/>
  <c r="C1" i="2"/>
  <c r="G359" i="1"/>
  <c r="B17" i="2" s="1"/>
  <c r="E359" i="1"/>
  <c r="C17" i="2" s="1"/>
  <c r="G350" i="1"/>
  <c r="B16" i="2" s="1"/>
  <c r="G336" i="1"/>
  <c r="B15" i="2" s="1"/>
  <c r="G322" i="1"/>
  <c r="B14" i="2" s="1"/>
  <c r="E310" i="1"/>
  <c r="B9" i="2" s="1"/>
  <c r="E349" i="1"/>
  <c r="E348" i="1"/>
  <c r="E347" i="1"/>
  <c r="E346" i="1"/>
  <c r="E345" i="1"/>
  <c r="E344" i="1"/>
  <c r="E343" i="1"/>
  <c r="E342" i="1"/>
  <c r="E341" i="1"/>
  <c r="E340" i="1"/>
  <c r="E335" i="1"/>
  <c r="E334" i="1"/>
  <c r="E333" i="1"/>
  <c r="E332" i="1"/>
  <c r="E331" i="1"/>
  <c r="E330" i="1"/>
  <c r="E329" i="1"/>
  <c r="E328" i="1"/>
  <c r="E327" i="1"/>
  <c r="E321" i="1"/>
  <c r="E320" i="1"/>
  <c r="E319" i="1"/>
  <c r="E318" i="1"/>
  <c r="E317" i="1"/>
  <c r="E316" i="1"/>
  <c r="E67" i="1"/>
  <c r="E66" i="1"/>
  <c r="E65" i="1"/>
  <c r="E64" i="1"/>
  <c r="E63" i="1"/>
  <c r="E62" i="1"/>
  <c r="E61" i="1"/>
  <c r="E60" i="1"/>
  <c r="E47" i="1"/>
  <c r="E48" i="1"/>
  <c r="E49" i="1"/>
  <c r="E50" i="1"/>
  <c r="E51" i="1"/>
  <c r="E52" i="1"/>
  <c r="E53" i="1"/>
  <c r="E54" i="1"/>
  <c r="E55" i="1"/>
  <c r="E41" i="1"/>
  <c r="E40" i="1"/>
  <c r="E39" i="1"/>
  <c r="E38" i="1"/>
  <c r="E37" i="1"/>
  <c r="E36" i="1"/>
  <c r="E35" i="1"/>
  <c r="E34" i="1"/>
  <c r="E33" i="1"/>
  <c r="E32" i="1"/>
  <c r="I17" i="2" l="1"/>
  <c r="L17" i="2"/>
  <c r="D17" i="2"/>
  <c r="E17" i="2"/>
  <c r="F17" i="2"/>
  <c r="G17" i="2"/>
  <c r="J17" i="2"/>
  <c r="K17" i="2"/>
  <c r="H17" i="2"/>
  <c r="E336" i="1"/>
  <c r="C15" i="2" s="1"/>
  <c r="K15" i="2" s="1"/>
  <c r="E350" i="1"/>
  <c r="C16" i="2" s="1"/>
  <c r="E16" i="2" s="1"/>
  <c r="E322" i="1"/>
  <c r="C14" i="2" s="1"/>
  <c r="D14" i="2" s="1"/>
  <c r="E42" i="1"/>
  <c r="B8" i="2" s="1"/>
  <c r="E28" i="1"/>
  <c r="B7" i="2" s="1"/>
  <c r="E14" i="1"/>
  <c r="B6" i="2" s="1"/>
  <c r="G14" i="2" l="1"/>
  <c r="H14" i="2"/>
  <c r="F14" i="2"/>
  <c r="J14" i="2"/>
  <c r="K14" i="2"/>
  <c r="E14" i="2"/>
  <c r="H16" i="2"/>
  <c r="K16" i="2"/>
  <c r="J16" i="2"/>
  <c r="I16" i="2"/>
  <c r="L16" i="2"/>
  <c r="D16" i="2"/>
  <c r="J15" i="2"/>
  <c r="L14" i="2"/>
  <c r="C18" i="2"/>
  <c r="H15" i="2"/>
  <c r="L15" i="2"/>
  <c r="I15" i="2"/>
  <c r="D15" i="2"/>
  <c r="G15" i="2"/>
  <c r="F15" i="2"/>
  <c r="E15" i="2"/>
  <c r="I14" i="2"/>
  <c r="I18" i="2" s="1"/>
  <c r="G16" i="2"/>
  <c r="M16" i="2" s="1"/>
  <c r="F16" i="2"/>
  <c r="M17" i="2"/>
  <c r="B10" i="2"/>
  <c r="D18" i="2" l="1"/>
  <c r="L18" i="2"/>
  <c r="J18" i="2"/>
  <c r="G18" i="2"/>
  <c r="K18" i="2"/>
  <c r="F18" i="2"/>
  <c r="E18" i="2"/>
  <c r="M15" i="2"/>
  <c r="M14" i="2"/>
  <c r="H18" i="2"/>
  <c r="M18" i="2" l="1"/>
</calcChain>
</file>

<file path=xl/sharedStrings.xml><?xml version="1.0" encoding="utf-8"?>
<sst xmlns="http://schemas.openxmlformats.org/spreadsheetml/2006/main" count="451" uniqueCount="309">
  <si>
    <t>Description</t>
  </si>
  <si>
    <t>AMI and MDM Software</t>
  </si>
  <si>
    <t>License</t>
  </si>
  <si>
    <t>Total</t>
  </si>
  <si>
    <t>Notes</t>
  </si>
  <si>
    <t>Installation</t>
  </si>
  <si>
    <t>AMI Software (Production)</t>
  </si>
  <si>
    <t>AMI Software (Test/DR)</t>
  </si>
  <si>
    <t>MDM System Software (Production)</t>
  </si>
  <si>
    <t>MDM System Software (Test/DR)</t>
  </si>
  <si>
    <t>Initial Cost</t>
  </si>
  <si>
    <t>Other</t>
  </si>
  <si>
    <t>Primary System Software Costs - Meter to Cash Functionality</t>
  </si>
  <si>
    <t>Secondary System Software Costs - Additional and/or Optional Functionality</t>
  </si>
  <si>
    <t>Water Analytics</t>
  </si>
  <si>
    <t>Gas Analytics</t>
  </si>
  <si>
    <t>Work Order Management</t>
  </si>
  <si>
    <t>AMI Network Reporting</t>
  </si>
  <si>
    <t xml:space="preserve">MDMS Reporting </t>
  </si>
  <si>
    <t xml:space="preserve">Other </t>
  </si>
  <si>
    <t>Interfaces Primary and Secondary Software</t>
  </si>
  <si>
    <t>Interface Method</t>
  </si>
  <si>
    <t xml:space="preserve">AMI to/from MDM </t>
  </si>
  <si>
    <t>MDM to/from CIS</t>
  </si>
  <si>
    <t>Customer Portal</t>
  </si>
  <si>
    <t>AMI/MDM to/from OMS</t>
  </si>
  <si>
    <t>AMI/MDM to/From GIS</t>
  </si>
  <si>
    <t>AMI/MDM to/from SCADA</t>
  </si>
  <si>
    <t>AMI/MDM to/from Customer Portal</t>
  </si>
  <si>
    <t>Customer Portal to/from CIS</t>
  </si>
  <si>
    <t>AMI/MDM to/from Legacy AMI/AMR</t>
  </si>
  <si>
    <t>Hometown Connections</t>
  </si>
  <si>
    <t>AMI Network &amp; Field Equipment</t>
  </si>
  <si>
    <t>Unit Price</t>
  </si>
  <si>
    <t>Repeater Power Supply Accessories</t>
  </si>
  <si>
    <t>Repeater Cabinet</t>
  </si>
  <si>
    <t xml:space="preserve">Repeater Network Antenna </t>
  </si>
  <si>
    <t xml:space="preserve">Repeater Mounting Bracket </t>
  </si>
  <si>
    <t>Repeater Back Up Battery</t>
  </si>
  <si>
    <t>Collector Cabinet</t>
  </si>
  <si>
    <t>Collector Backhaul Antenna</t>
  </si>
  <si>
    <t>Collector Network Antenna</t>
  </si>
  <si>
    <t>Collector Mounting Bracket</t>
  </si>
  <si>
    <t>Collector Back Up Battery</t>
  </si>
  <si>
    <t>Network Collection/Backhaul Devices - Include all necessary accessories for full functionality</t>
  </si>
  <si>
    <t>Collector - Ethernet</t>
  </si>
  <si>
    <t>Collector - Cellular</t>
  </si>
  <si>
    <t>Repeaters/Relay</t>
  </si>
  <si>
    <t>1S, CL100</t>
  </si>
  <si>
    <t>2S, CL200</t>
  </si>
  <si>
    <t>2S, CL320</t>
  </si>
  <si>
    <t>2S, CL320 with integrated remote disconnect</t>
  </si>
  <si>
    <t>12S, CL200 with integrated remote disconnect</t>
  </si>
  <si>
    <t>12S, CL200</t>
  </si>
  <si>
    <t>12S, CL100/200, 120V</t>
  </si>
  <si>
    <t>12S, CL200, 120/208V</t>
  </si>
  <si>
    <t>12S, CL200, 240V</t>
  </si>
  <si>
    <t>12S, CL200, 480V</t>
  </si>
  <si>
    <t>13S, CL100/200, 240V</t>
  </si>
  <si>
    <t>14S, CL200, 120/208V</t>
  </si>
  <si>
    <t>14S, CL200, 277/480V</t>
  </si>
  <si>
    <t>15S, CL200, 120/240V</t>
  </si>
  <si>
    <t>16S, CL200, 120/208V</t>
  </si>
  <si>
    <t>16S, CL200, 277/480V</t>
  </si>
  <si>
    <t>16S, CL320</t>
  </si>
  <si>
    <t>25S, CL200</t>
  </si>
  <si>
    <t>5S, CL20, 120V</t>
  </si>
  <si>
    <t>5S, CL20, 240V</t>
  </si>
  <si>
    <t>5S, CL20, 480V</t>
  </si>
  <si>
    <t>6S, CL20, 480V</t>
  </si>
  <si>
    <t>8S, CL20, 120/240V</t>
  </si>
  <si>
    <t>9S, CL20, 120/208V</t>
  </si>
  <si>
    <t>9S, CL20, 277/480V</t>
  </si>
  <si>
    <t>9S/36S, CL 20</t>
  </si>
  <si>
    <t>3S, CL 20</t>
  </si>
  <si>
    <t>4S, CL 20</t>
  </si>
  <si>
    <t>45S, CL 20</t>
  </si>
  <si>
    <t>Make/Model</t>
  </si>
  <si>
    <t>Manufacturer</t>
  </si>
  <si>
    <t>2S, CL200 with integrated remote disconnect</t>
  </si>
  <si>
    <t>Electric Analytics</t>
  </si>
  <si>
    <t>Quantity for Full Functionality</t>
  </si>
  <si>
    <t>Network Repeater/Relay Devices - Include all necessary accessories for full functionality</t>
  </si>
  <si>
    <t>Electric End Point Devices</t>
  </si>
  <si>
    <t>Electric End Point Options</t>
  </si>
  <si>
    <t>Reactive and power quality option</t>
  </si>
  <si>
    <t>600 kbps</t>
  </si>
  <si>
    <t>1.2 Mbps</t>
  </si>
  <si>
    <t>2.4 Mbps</t>
  </si>
  <si>
    <t>Super Capacitor</t>
  </si>
  <si>
    <t>ZigBee Functionality</t>
  </si>
  <si>
    <t xml:space="preserve">Battery Single Phase </t>
  </si>
  <si>
    <t>Battery Poly Phase</t>
  </si>
  <si>
    <t>Extended Warranty</t>
  </si>
  <si>
    <t>Time Of Use Profile</t>
  </si>
  <si>
    <t xml:space="preserve">Factory Installed </t>
  </si>
  <si>
    <t>After Market Retrofit</t>
  </si>
  <si>
    <t>Water End Points</t>
  </si>
  <si>
    <t xml:space="preserve">5/8" with Internal Communication Module </t>
  </si>
  <si>
    <t>5/8" X 3/4" with Internal Communication Module</t>
  </si>
  <si>
    <t>3/4" (7 1/2") with Internal Communication Module</t>
  </si>
  <si>
    <t>3/4" (9") with Internal Communication Module</t>
  </si>
  <si>
    <t>3/4" x 1" (9") with Internal Communication Module</t>
  </si>
  <si>
    <t>1" with Internal Communication Module</t>
  </si>
  <si>
    <t>1.5" with Internal Communication Module - Thread</t>
  </si>
  <si>
    <t>1.5" with Internal Communication Module - Flange</t>
  </si>
  <si>
    <t>2" with Internal Communication Module - Thread</t>
  </si>
  <si>
    <t>2" with Internal Communication Module - Flange</t>
  </si>
  <si>
    <t>3" with Internal Communication Module</t>
  </si>
  <si>
    <t>4" with Internal Communication Module</t>
  </si>
  <si>
    <t>6" with Internal Communication Module</t>
  </si>
  <si>
    <t>8" with Internal Communication Module</t>
  </si>
  <si>
    <t>10" with Internal Communication Module</t>
  </si>
  <si>
    <t>12" with Internal Communication Module</t>
  </si>
  <si>
    <t xml:space="preserve">5/8" with Encoded Register and External Communication Module </t>
  </si>
  <si>
    <t xml:space="preserve">5/8" X 3/4" with Encoded Register and External Communication Module </t>
  </si>
  <si>
    <t xml:space="preserve">3/4" (7 1/2") with Encoded Register and External Communication Module </t>
  </si>
  <si>
    <t xml:space="preserve">3/4" (9") with Encoded Register and External Communication Module </t>
  </si>
  <si>
    <t xml:space="preserve">3/4" x 1" (9") with Encoded Register and External Communication Module </t>
  </si>
  <si>
    <t xml:space="preserve">1" with Encoded Register and External Communication Module </t>
  </si>
  <si>
    <t>1.5" with Encoded Register and External Communication Module  - Thread</t>
  </si>
  <si>
    <t>1.5" with Encoded Register and External Communication Module  - Flange</t>
  </si>
  <si>
    <t>2" with Encoded Register and External Communication Module  - Thread</t>
  </si>
  <si>
    <t>2" with Encoded Register and External Communication Module  - Flange</t>
  </si>
  <si>
    <t xml:space="preserve">3" with Encoded Register and External Communication Module </t>
  </si>
  <si>
    <t xml:space="preserve">4" with Encoded Register and External Communication Module </t>
  </si>
  <si>
    <t xml:space="preserve">6" with Encoded Register and External Communication Module </t>
  </si>
  <si>
    <t xml:space="preserve">8" with Encoded Register and External Communication Module </t>
  </si>
  <si>
    <t xml:space="preserve">10" with Encoded Register and External Communication Module </t>
  </si>
  <si>
    <t xml:space="preserve">12" with Encoded Register and External Communication Module </t>
  </si>
  <si>
    <t>External Communication Module - Three Wire Compatible</t>
  </si>
  <si>
    <t>Internal Communication Module Retrofit - Badger</t>
  </si>
  <si>
    <t>Internal Communication Module Retrofit - Hersey</t>
  </si>
  <si>
    <t>Internal Communication Module Retrofit - Sensus</t>
  </si>
  <si>
    <t>Internal Communication Module Retrofit - Elster</t>
  </si>
  <si>
    <t>Internal Communication Module Retrofit - Master Meter</t>
  </si>
  <si>
    <t>Internal Communication Module Retrofit - Neptune</t>
  </si>
  <si>
    <t>Internal Communication Module Retrofit - Kampstrup</t>
  </si>
  <si>
    <t>Internal Communication Module Retrofit - Other</t>
  </si>
  <si>
    <t>Encoded Register Retrofit External Communication Module Compatible - Badger</t>
  </si>
  <si>
    <t>Encoded Register Retrofit External Communication Module Compatible - Hersey</t>
  </si>
  <si>
    <t>Encoded Register Retrofit External Communication Module Compatible - Sensus</t>
  </si>
  <si>
    <t>Encoded Register Retrofit External Communication Module Compatible - Elster</t>
  </si>
  <si>
    <t>Encoded Register Retrofit External Communication Module Compatible - Master Meter</t>
  </si>
  <si>
    <t>Encoded Register Retrofit External Communication Module Compatible - Neptune</t>
  </si>
  <si>
    <t>Encoded Register Retrofit External Communication Module Compatible - Kampstrup</t>
  </si>
  <si>
    <t>Encoded Register Retrofit External Communication Module Compatible - Other</t>
  </si>
  <si>
    <t>Measurement Method</t>
  </si>
  <si>
    <t>External Communication Module Retrofit - American Residential</t>
  </si>
  <si>
    <t>External Communication Module Retrofit - Itron Residential</t>
  </si>
  <si>
    <t>External Communication Module Retrofit - National Residential</t>
  </si>
  <si>
    <t>External Communication Module Retrofit - Sensus Residential</t>
  </si>
  <si>
    <t>External Communication Module Retrofit - Other Residential</t>
  </si>
  <si>
    <t>External Communication Module Retrofit - American Commercial</t>
  </si>
  <si>
    <t>External Communication Module Retrofit - Itron Commercial</t>
  </si>
  <si>
    <t>External Communication Module Retrofit - National commercial</t>
  </si>
  <si>
    <t>External Communication Module Retrofit - Sensus Commercial</t>
  </si>
  <si>
    <t>External Communication Module Retrofit - Other Commercial</t>
  </si>
  <si>
    <t>Residential Meter with Internal Communication Module</t>
  </si>
  <si>
    <t>Commercial Meter with Internal Communication Module</t>
  </si>
  <si>
    <t>Residential Meter with External Communication Module</t>
  </si>
  <si>
    <t>Commercial Meter with External Communication Module</t>
  </si>
  <si>
    <t>Gas End Points</t>
  </si>
  <si>
    <t>Field Tools &amp; Software</t>
  </si>
  <si>
    <t>Network Equipment Field Tool</t>
  </si>
  <si>
    <t>Network Equipment Field Tool Accessories</t>
  </si>
  <si>
    <t>Electric End Point Equipment Field Tool</t>
  </si>
  <si>
    <t>Electric End Point Equipment Field Tool Accessories</t>
  </si>
  <si>
    <t>Electric End Point Programing Software</t>
  </si>
  <si>
    <t>Water End Point Equipment Field Tool</t>
  </si>
  <si>
    <t>Water End Point Equipment Field Tool Accessories</t>
  </si>
  <si>
    <t>Water End Point Programing Software</t>
  </si>
  <si>
    <t>Gas End Point Equipment Field Tool</t>
  </si>
  <si>
    <t>Gas End Point Equipment Field Tool Accessories</t>
  </si>
  <si>
    <t>Gas End Point Programing Software</t>
  </si>
  <si>
    <t>Network Equipment Field Tool Software</t>
  </si>
  <si>
    <t>Electric End Point Equipment Field Tool Software</t>
  </si>
  <si>
    <t>Water End Point Equipment Field Tool Software</t>
  </si>
  <si>
    <t>Gas End Point Equipment Field Tool Software</t>
  </si>
  <si>
    <t>Software Support</t>
  </si>
  <si>
    <t>Software License</t>
  </si>
  <si>
    <t>AMI Network &amp; Field Equipment Installation</t>
  </si>
  <si>
    <t>Water Outdoor Install</t>
  </si>
  <si>
    <t>Water Indoor Install</t>
  </si>
  <si>
    <t xml:space="preserve">Network - Collector </t>
  </si>
  <si>
    <t xml:space="preserve">Network - Repeater </t>
  </si>
  <si>
    <t>Network - Battery Back Up</t>
  </si>
  <si>
    <t xml:space="preserve">Electric -Single Phase </t>
  </si>
  <si>
    <t>Electric -Poly Phase Transformer Rated</t>
  </si>
  <si>
    <t>Electric -Poly Phase Self Contained</t>
  </si>
  <si>
    <t xml:space="preserve">Water - 5/8" with Internal Communication Module </t>
  </si>
  <si>
    <t>Water - 5/8" X 3/4" with Internal Communication Module</t>
  </si>
  <si>
    <t>Water - 3/4" (7 1/2") with Internal Communication Module</t>
  </si>
  <si>
    <t>Water - 3/4" (9") with Internal Communication Module</t>
  </si>
  <si>
    <t>Water - 3/4" x 1" (9") with Internal Communication Module</t>
  </si>
  <si>
    <t>Water - 1" with Internal Communication Module</t>
  </si>
  <si>
    <t>Water - 1.5" with Internal Communication Module - Thread</t>
  </si>
  <si>
    <t>Water - 1.5" with Internal Communication Module - Flange</t>
  </si>
  <si>
    <t>Water - 2" with Internal Communication Module - Thread</t>
  </si>
  <si>
    <t>Water - 2" with Internal Communication Module - Flange</t>
  </si>
  <si>
    <t>Water - 3" with Internal Communication Module</t>
  </si>
  <si>
    <t>Water - 4" with Internal Communication Module</t>
  </si>
  <si>
    <t>Water - 6" with Internal Communication Module</t>
  </si>
  <si>
    <t>Water - 8" with Internal Communication Module</t>
  </si>
  <si>
    <t>Water - 10" with Internal Communication Module</t>
  </si>
  <si>
    <t>Water - 12" with Internal Communication Module</t>
  </si>
  <si>
    <t xml:space="preserve">Water - 5/8" with Encoded Register and External Communication Module </t>
  </si>
  <si>
    <t xml:space="preserve">Water - 5/8" X 3/4" with Encoded Register and External Communication Module </t>
  </si>
  <si>
    <t xml:space="preserve">Water - 3/4" (7 1/2") with Encoded Register and External Communication Module </t>
  </si>
  <si>
    <t xml:space="preserve">Water - 3/4" (9") with Encoded Register and External Communication Module </t>
  </si>
  <si>
    <t xml:space="preserve">Water - 3/4" x 1" (9") with Encoded Register and External Communication Module </t>
  </si>
  <si>
    <t xml:space="preserve">Water - 1" with Encoded Register and External Communication Module </t>
  </si>
  <si>
    <t>Water - 1.5" with Encoded Register and External Communication Module  - Thread</t>
  </si>
  <si>
    <t>Water - 1.5" with Encoded Register and External Communication Module  - Flange</t>
  </si>
  <si>
    <t>Water - 2" with Encoded Register and External Communication Module  - Thread</t>
  </si>
  <si>
    <t>Water - 2" with Encoded Register and External Communication Module  - Flange</t>
  </si>
  <si>
    <t xml:space="preserve">Water - 3" with Encoded Register and External Communication Module </t>
  </si>
  <si>
    <t xml:space="preserve">Water - 4" with Encoded Register and External Communication Module </t>
  </si>
  <si>
    <t xml:space="preserve">Water - 6" with Encoded Register and External Communication Module </t>
  </si>
  <si>
    <t xml:space="preserve">Water - 8" with Encoded Register and External Communication Module </t>
  </si>
  <si>
    <t xml:space="preserve">Water - 10" with Encoded Register and External Communication Module </t>
  </si>
  <si>
    <t xml:space="preserve">Water - 12" with Encoded Register and External Communication Module </t>
  </si>
  <si>
    <t>Water - External Communication Module - Three Wire Compatible</t>
  </si>
  <si>
    <t xml:space="preserve">Water - Internal Communication Module Retrofit </t>
  </si>
  <si>
    <t>Water - Encoded Register Retrofit External Communication Module Compatible</t>
  </si>
  <si>
    <t>Gas - Residential Meter with Internal Communication Module</t>
  </si>
  <si>
    <t>Gas - Commercial Meter with Internal Communication Module</t>
  </si>
  <si>
    <t>Gas - Residential Meter with External Communication Module</t>
  </si>
  <si>
    <t>Gas - Commercial Meter with External Communication Module</t>
  </si>
  <si>
    <t>Gas - External Communication Module Retrofit - Residential</t>
  </si>
  <si>
    <t>Gas - External Communication Module Retrofit - Commercial</t>
  </si>
  <si>
    <t>Professional Fees/Services</t>
  </si>
  <si>
    <t>AMI System Project Management</t>
  </si>
  <si>
    <t>MDM System Project Management</t>
  </si>
  <si>
    <t>Consulting &amp; External Support</t>
  </si>
  <si>
    <t>Training - AMI System</t>
  </si>
  <si>
    <t>Training - MDM System</t>
  </si>
  <si>
    <t>Training - Installation</t>
  </si>
  <si>
    <t>Training - Other</t>
  </si>
  <si>
    <t>AMI - System Acceptance Testing</t>
  </si>
  <si>
    <t>MDM - System Acceptance Testing</t>
  </si>
  <si>
    <t>Network Design Services</t>
  </si>
  <si>
    <t>Provider</t>
  </si>
  <si>
    <t>Installation Services Management</t>
  </si>
  <si>
    <t xml:space="preserve">Electric End Point (single-phase) </t>
  </si>
  <si>
    <t>Electric End Point (poly-phase)</t>
  </si>
  <si>
    <t>Water End Point</t>
  </si>
  <si>
    <t>Gas End Point</t>
  </si>
  <si>
    <t>Network &amp; End Point License Fees</t>
  </si>
  <si>
    <t>Network - Repeater</t>
  </si>
  <si>
    <t>License Paid To</t>
  </si>
  <si>
    <t>Frequency</t>
  </si>
  <si>
    <t>Supplemental Network &amp; Field Equipment</t>
  </si>
  <si>
    <t>Recloser Gateway</t>
  </si>
  <si>
    <t>Fault Locator Gateway</t>
  </si>
  <si>
    <t>Fault Indicator with Integrated Communication Module</t>
  </si>
  <si>
    <t>Load Management Switch with Monitor and Verification</t>
  </si>
  <si>
    <t>Streetlight/Photocell with Integrated Communication Module</t>
  </si>
  <si>
    <t>Water End Point Remote Shutoff</t>
  </si>
  <si>
    <t>Gas End Point Remote Shutoff</t>
  </si>
  <si>
    <t>Socket Installed Network Collector/Repeater</t>
  </si>
  <si>
    <t>Travel</t>
  </si>
  <si>
    <t>Capacitor Bank Gateway</t>
  </si>
  <si>
    <t>Services &amp; Fees</t>
  </si>
  <si>
    <t>Recurring Costs</t>
  </si>
  <si>
    <t>Support</t>
  </si>
  <si>
    <t>Annual Escalation %</t>
  </si>
  <si>
    <t>$</t>
  </si>
  <si>
    <t>Year 1</t>
  </si>
  <si>
    <t>Primary System Software</t>
  </si>
  <si>
    <t>Secondary System Software</t>
  </si>
  <si>
    <t>On-site/Remote Training</t>
  </si>
  <si>
    <t>AMI System</t>
  </si>
  <si>
    <t>MDM System</t>
  </si>
  <si>
    <t>Year 2</t>
  </si>
  <si>
    <t>Year 3</t>
  </si>
  <si>
    <t>Year 4</t>
  </si>
  <si>
    <t>Year 5</t>
  </si>
  <si>
    <t>Year 6</t>
  </si>
  <si>
    <t>Year 7</t>
  </si>
  <si>
    <t>Year 8</t>
  </si>
  <si>
    <t>Year 9</t>
  </si>
  <si>
    <t>Year 10</t>
  </si>
  <si>
    <t>Component</t>
  </si>
  <si>
    <t>Recurring Cost</t>
  </si>
  <si>
    <t>Respondent Name</t>
  </si>
  <si>
    <t>HCI_AMIMRFP_2846</t>
  </si>
  <si>
    <t>Deadline for Submission:</t>
  </si>
  <si>
    <t>Request for Proposal:</t>
  </si>
  <si>
    <t>Hometown Connections:</t>
  </si>
  <si>
    <t>Response Document:</t>
  </si>
  <si>
    <t xml:space="preserve">Do NOT delete or adjust any formula or cell references. </t>
  </si>
  <si>
    <t>Detail Pricing Tab</t>
  </si>
  <si>
    <t xml:space="preserve">Do not "bundle" line items. </t>
  </si>
  <si>
    <t>The Detailed Pricing Tab includes sections for one-time "Initial" costs and recurring "Annual" costs.</t>
  </si>
  <si>
    <t>Additional rows may be added to the tables on the Detail Pricing Tab so long as the addition of rows does not impact the formulas or cell references of the tables or worksheets.</t>
  </si>
  <si>
    <t>No data entry is necessary on the Summary Pricing Tab.</t>
  </si>
  <si>
    <t>Review all of the derived costs on the Summary Pricing Tab.</t>
  </si>
  <si>
    <t>Instruction</t>
  </si>
  <si>
    <t>Enter Primary Provider Name Here</t>
  </si>
  <si>
    <t>Summary Pricing Tab</t>
  </si>
  <si>
    <t>Assumptions, Notes, and Comments should be included in the Note Field to assist in the understanding of each line item.</t>
  </si>
  <si>
    <t>Note</t>
  </si>
  <si>
    <t>Additional Notes</t>
  </si>
  <si>
    <t xml:space="preserve">Complete each table on the Detail Pricing Tab as required to meet the requirements of the RFP. </t>
  </si>
  <si>
    <t xml:space="preserve">Include all accessories, licenses,  and fees, necessary to meet the requirements of the RFP. </t>
  </si>
  <si>
    <t>Include any General Assumptions, Notes, and Comments not directly related to listed components in the Additional Notes Table below.  Add rows as necessary.</t>
  </si>
  <si>
    <t xml:space="preserve">Include any General Assumptions, Notes, and Comments not directly related to listed components in the Additional Assumptions Table below.  Add rows as necessary. </t>
  </si>
  <si>
    <t>Annual Escalation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</si>
</sst>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mm\ d\,\ yyyy"/>
  </numFmts>
  <fonts count="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10"/>
      <name val="Arial"/>
      <family val="2"/>
    </font>
    <font>
      <sz val="11"/>
      <color indexed="8"/>
      <name val="Calibri"/>
      <family val="2"/>
    </font>
    <font>
      <i/>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4"/>
        <bgColor theme="4"/>
      </patternFill>
    </fill>
  </fills>
  <borders count="7">
    <border>
      <left/>
      <right/>
      <top/>
      <bottom/>
      <diagonal/>
    </border>
    <border>
      <left style="thin">
        <color theme="4"/>
      </left>
      <right/>
      <top style="thin">
        <color theme="4"/>
      </top>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top style="double">
        <color theme="4"/>
      </top>
      <bottom style="thin">
        <color theme="4"/>
      </bottom>
      <diagonal/>
    </border>
    <border>
      <left/>
      <right style="thin">
        <color theme="4"/>
      </right>
      <top style="double">
        <color theme="4"/>
      </top>
      <bottom style="thin">
        <color theme="4"/>
      </bottom>
      <diagonal/>
    </border>
    <border>
      <left/>
      <right style="thin">
        <color theme="4"/>
      </right>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9" fontId="5" fillId="0" borderId="0" applyFont="0" applyFill="0" applyBorder="0" applyAlignment="0" applyProtection="0"/>
    <xf numFmtId="0" fontId="1" fillId="0" borderId="0"/>
    <xf numFmtId="44" fontId="6" fillId="0" borderId="0" applyFont="0" applyFill="0" applyBorder="0" applyAlignment="0" applyProtection="0"/>
    <xf numFmtId="0" fontId="5" fillId="0" borderId="0"/>
    <xf numFmtId="0" fontId="6" fillId="0" borderId="0"/>
    <xf numFmtId="0" fontId="5" fillId="0" borderId="0"/>
    <xf numFmtId="0" fontId="4" fillId="0" borderId="0"/>
  </cellStyleXfs>
  <cellXfs count="29">
    <xf numFmtId="0" fontId="0" fillId="0" borderId="0" xfId="0"/>
    <xf numFmtId="0" fontId="2" fillId="2" borderId="1" xfId="0" applyFont="1" applyFill="1" applyBorder="1"/>
    <xf numFmtId="0" fontId="2" fillId="2" borderId="2" xfId="0" applyFont="1" applyFill="1" applyBorder="1"/>
    <xf numFmtId="0" fontId="0" fillId="0" borderId="1" xfId="0" applyFont="1" applyBorder="1"/>
    <xf numFmtId="0" fontId="0" fillId="0" borderId="0" xfId="0" applyFont="1"/>
    <xf numFmtId="44" fontId="0" fillId="0" borderId="0" xfId="1" applyFont="1"/>
    <xf numFmtId="0" fontId="3" fillId="0" borderId="4" xfId="0" applyFont="1" applyBorder="1"/>
    <xf numFmtId="44" fontId="0" fillId="0" borderId="0" xfId="0" applyNumberFormat="1"/>
    <xf numFmtId="0" fontId="0" fillId="0" borderId="0" xfId="0" applyNumberFormat="1"/>
    <xf numFmtId="0" fontId="7" fillId="0" borderId="3" xfId="0" applyFont="1" applyBorder="1"/>
    <xf numFmtId="0" fontId="0" fillId="0" borderId="0" xfId="0" applyAlignment="1">
      <alignment wrapText="1"/>
    </xf>
    <xf numFmtId="164" fontId="3" fillId="0" borderId="0" xfId="0" applyNumberFormat="1" applyFont="1" applyAlignment="1">
      <alignment horizontal="left"/>
    </xf>
    <xf numFmtId="0" fontId="2" fillId="2" borderId="6" xfId="0" applyFont="1" applyFill="1" applyBorder="1"/>
    <xf numFmtId="9" fontId="8" fillId="0" borderId="0" xfId="0" applyNumberFormat="1" applyFont="1"/>
    <xf numFmtId="9" fontId="0" fillId="0" borderId="0" xfId="0" applyNumberFormat="1"/>
    <xf numFmtId="9" fontId="0" fillId="0" borderId="0" xfId="2" applyFont="1"/>
    <xf numFmtId="9" fontId="0" fillId="0" borderId="1" xfId="2" applyFont="1" applyBorder="1"/>
    <xf numFmtId="44" fontId="3" fillId="0" borderId="5" xfId="0" applyNumberFormat="1" applyFont="1" applyBorder="1"/>
    <xf numFmtId="44" fontId="0" fillId="0" borderId="2" xfId="1" applyNumberFormat="1" applyFont="1" applyBorder="1"/>
    <xf numFmtId="44" fontId="0" fillId="0" borderId="0" xfId="1" applyFont="1"/>
    <xf numFmtId="0" fontId="0" fillId="0" borderId="0" xfId="0"/>
    <xf numFmtId="0" fontId="0" fillId="0" borderId="0" xfId="0"/>
    <xf numFmtId="0" fontId="0" fillId="0" borderId="0" xfId="0"/>
    <xf numFmtId="0" fontId="7" fillId="0" borderId="0" xfId="0" applyFont="1"/>
    <xf numFmtId="0" fontId="0" fillId="0" borderId="0" xfId="0"/>
    <xf numFmtId="0" fontId="0" fillId="0" borderId="0" xfId="0" applyAlignment="1">
      <alignment horizontal="right"/>
    </xf>
    <xf numFmtId="44" fontId="0" fillId="0" borderId="0" xfId="0" applyNumberFormat="1"/>
    <xf numFmtId="0" fontId="3" fillId="0" borderId="0" xfId="0" applyFont="1"/>
    <xf numFmtId="44" fontId="0" fillId="0" borderId="0" xfId="1" applyFont="1"/>
  </cellXfs>
  <cellStyles count="11">
    <cellStyle name="Currency" xfId="1" builtinId="4"/>
    <cellStyle name="Currency 2" xfId="6" xr:uid="{00000000-0005-0000-0000-000001000000}"/>
    <cellStyle name="Normal" xfId="0" builtinId="0"/>
    <cellStyle name="Normal 2" xfId="5" xr:uid="{00000000-0005-0000-0000-000003000000}"/>
    <cellStyle name="Normal 2 2" xfId="7" xr:uid="{00000000-0005-0000-0000-000004000000}"/>
    <cellStyle name="Normal 2_Drop Down Lists" xfId="8" xr:uid="{00000000-0005-0000-0000-000005000000}"/>
    <cellStyle name="Normal 3" xfId="3" xr:uid="{00000000-0005-0000-0000-000006000000}"/>
    <cellStyle name="Normal 4" xfId="9" xr:uid="{00000000-0005-0000-0000-000007000000}"/>
    <cellStyle name="Normal 5" xfId="10" xr:uid="{00000000-0005-0000-0000-000008000000}"/>
    <cellStyle name="Percent" xfId="2" builtinId="5"/>
    <cellStyle name="Percent 2" xfId="4" xr:uid="{00000000-0005-0000-0000-00000A000000}"/>
  </cellStyles>
  <dxfs count="25">
    <dxf>
      <font>
        <b val="0"/>
        <i val="0"/>
        <strike val="0"/>
        <condense val="0"/>
        <extend val="0"/>
        <outline val="0"/>
        <shadow val="0"/>
        <u val="none"/>
        <vertAlign val="baseline"/>
        <sz val="11"/>
        <color theme="1"/>
        <name val="Calibri"/>
        <scheme val="minor"/>
      </font>
      <numFmt numFmtId="13" formatCode="0%"/>
    </dxf>
    <dxf>
      <numFmt numFmtId="34" formatCode="_(&quot;$&quot;* #,##0.00_);_(&quot;$&quot;* \(#,##0.00\);_(&quot;$&quot;* &quot;-&quot;??_);_(@_)"/>
    </dxf>
    <dxf>
      <font>
        <b val="0"/>
        <i val="0"/>
        <strike val="0"/>
        <condense val="0"/>
        <extend val="0"/>
        <outline val="0"/>
        <shadow val="0"/>
        <u val="none"/>
        <vertAlign val="baseline"/>
        <sz val="11"/>
        <color theme="1"/>
        <name val="Calibri"/>
        <scheme val="minor"/>
      </font>
    </dxf>
    <dxf>
      <numFmt numFmtId="34" formatCode="_(&quot;$&quot;* #,##0.00_);_(&quot;$&quot;* \(#,##0.00\);_(&quot;$&quot;* &quot;-&quot;??_);_(@_)"/>
    </dxf>
    <dxf>
      <numFmt numFmtId="34" formatCode="_(&quot;$&quot;* #,##0.00_);_(&quot;$&quot;* \(#,##0.00\);_(&quot;$&quot;* &quot;-&quot;??_);_(@_)"/>
    </dxf>
    <dxf>
      <numFmt numFmtId="0" formatCode="General"/>
    </dxf>
    <dxf>
      <numFmt numFmtId="0" formatCode="General"/>
    </dxf>
    <dxf>
      <numFmt numFmtId="0" formatCode="General"/>
    </dxf>
    <dxf>
      <numFmt numFmtId="34" formatCode="_(&quot;$&quot;* #,##0.00_);_(&quot;$&quot;* \(#,##0.00\);_(&quot;$&quot;* &quot;-&quot;??_);_(@_)"/>
    </dxf>
    <dxf>
      <numFmt numFmtId="0" formatCode="General"/>
    </dxf>
    <dxf>
      <numFmt numFmtId="0" formatCode="General"/>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font>
        <b val="0"/>
        <i val="0"/>
        <strike val="0"/>
        <condense val="0"/>
        <extend val="0"/>
        <outline val="0"/>
        <shadow val="0"/>
        <u val="none"/>
        <vertAlign val="baseline"/>
        <sz val="11"/>
        <color theme="1"/>
        <name val="Calibri"/>
        <scheme val="minor"/>
      </font>
    </dxf>
    <dxf>
      <numFmt numFmtId="34" formatCode="_(&quot;$&quot;* #,##0.00_);_(&quot;$&quot;* \(#,##0.00\);_(&quot;$&quot;* &quot;-&quot;??_);_(@_)"/>
    </dxf>
    <dxf>
      <numFmt numFmtId="34" formatCode="_(&quot;$&quot;* #,##0.00_);_(&quot;$&quot;* \(#,##0.00\);_(&quot;$&quot;* &quot;-&quot;??_);_(@_)"/>
    </dxf>
    <dxf>
      <numFmt numFmtId="0" formatCode="General"/>
    </dxf>
    <dxf>
      <numFmt numFmtId="0" formatCode="General"/>
    </dxf>
    <dxf>
      <numFmt numFmtId="0" formatCode="General"/>
    </dxf>
    <dxf>
      <numFmt numFmtId="34" formatCode="_(&quot;$&quot;* #,##0.00_);_(&quot;$&quot;* \(#,##0.00\);_(&quot;$&quot;* &quot;-&quot;??_);_(@_)"/>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0000000}" name="DetailInstruction" displayName="DetailInstruction" ref="B7:C15" totalsRowShown="0">
  <autoFilter ref="B7:C15" xr:uid="{00000000-0009-0000-0100-000016000000}"/>
  <tableColumns count="2">
    <tableColumn id="1" xr3:uid="{00000000-0010-0000-0000-000001000000}" name="Detail Pricing Tab"/>
    <tableColumn id="2" xr3:uid="{00000000-0010-0000-0000-000002000000}" name="Instructio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9000000}" name="ElectricOptions" displayName="ElectricOptions" ref="B106:F118" totalsRowShown="0">
  <autoFilter ref="B106:F118" xr:uid="{00000000-0009-0000-0100-000008000000}"/>
  <tableColumns count="5">
    <tableColumn id="1" xr3:uid="{00000000-0010-0000-0900-000001000000}" name="Description"/>
    <tableColumn id="2" xr3:uid="{00000000-0010-0000-0900-000002000000}" name="Factory Installed "/>
    <tableColumn id="3" xr3:uid="{00000000-0010-0000-0900-000003000000}" name="After Market Retrofit"/>
    <tableColumn id="4" xr3:uid="{00000000-0010-0000-0900-000004000000}" name="Unit Price"/>
    <tableColumn id="5" xr3:uid="{00000000-0010-0000-0900-000005000000}" name="Notes"/>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A000000}" name="WaterEndPoints" displayName="WaterEndPoints" ref="B122:G173" totalsRowShown="0">
  <autoFilter ref="B122:G173" xr:uid="{00000000-0009-0000-0100-000009000000}"/>
  <tableColumns count="6">
    <tableColumn id="1" xr3:uid="{00000000-0010-0000-0A00-000001000000}" name="Description"/>
    <tableColumn id="2" xr3:uid="{00000000-0010-0000-0A00-000002000000}" name="Manufacturer"/>
    <tableColumn id="3" xr3:uid="{00000000-0010-0000-0A00-000003000000}" name="Make/Model"/>
    <tableColumn id="4" xr3:uid="{00000000-0010-0000-0A00-000004000000}" name="Unit Price" dataCellStyle="Currency"/>
    <tableColumn id="5" xr3:uid="{00000000-0010-0000-0A00-000005000000}" name="Notes"/>
    <tableColumn id="6" xr3:uid="{00000000-0010-0000-0A00-000006000000}" name="Measurement Method"/>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B000000}" name="Table10" displayName="Table10" ref="B177:F193" totalsRowShown="0">
  <autoFilter ref="B177:F193" xr:uid="{00000000-0009-0000-0100-00000A000000}"/>
  <tableColumns count="5">
    <tableColumn id="1" xr3:uid="{00000000-0010-0000-0B00-000001000000}" name="Description"/>
    <tableColumn id="2" xr3:uid="{00000000-0010-0000-0B00-000002000000}" name="Manufacturer"/>
    <tableColumn id="3" xr3:uid="{00000000-0010-0000-0B00-000003000000}" name="Make/Model"/>
    <tableColumn id="4" xr3:uid="{00000000-0010-0000-0B00-000004000000}" name="Unit Price"/>
    <tableColumn id="5" xr3:uid="{00000000-0010-0000-0B00-000005000000}" name="Notes"/>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C000000}" name="FieldTools" displayName="FieldTools" ref="B207:F224" totalsRowShown="0">
  <autoFilter ref="B207:F224" xr:uid="{00000000-0009-0000-0100-00000B000000}"/>
  <tableColumns count="5">
    <tableColumn id="1" xr3:uid="{00000000-0010-0000-0C00-000001000000}" name="Description"/>
    <tableColumn id="2" xr3:uid="{00000000-0010-0000-0C00-000002000000}" name="Software License"/>
    <tableColumn id="3" xr3:uid="{00000000-0010-0000-0C00-000003000000}" name="Software Support"/>
    <tableColumn id="4" xr3:uid="{00000000-0010-0000-0C00-000004000000}" name="Unit Price" dataCellStyle="Currency"/>
    <tableColumn id="5" xr3:uid="{00000000-0010-0000-0C00-000005000000}" name="Notes"/>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D000000}" name="Installation" displayName="Installation" ref="B242:F291" totalsRowShown="0">
  <autoFilter ref="B242:F291" xr:uid="{00000000-0009-0000-0100-00000C000000}"/>
  <tableColumns count="5">
    <tableColumn id="1" xr3:uid="{00000000-0010-0000-0D00-000001000000}" name="Description"/>
    <tableColumn id="2" xr3:uid="{00000000-0010-0000-0D00-000002000000}" name="Water Indoor Install"/>
    <tableColumn id="3" xr3:uid="{00000000-0010-0000-0D00-000003000000}" name="Water Outdoor Install"/>
    <tableColumn id="4" xr3:uid="{00000000-0010-0000-0D00-000004000000}" name="Unit Price" dataCellStyle="Currency"/>
    <tableColumn id="5" xr3:uid="{00000000-0010-0000-0D00-000005000000}" name="Notes"/>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E000000}" name="ProServices" displayName="ProServices" ref="B295:F310" totalsRowCount="1">
  <autoFilter ref="B295:F309" xr:uid="{00000000-0009-0000-0100-00000D000000}"/>
  <tableColumns count="5">
    <tableColumn id="1" xr3:uid="{00000000-0010-0000-0E00-000001000000}" name="Description" totalsRowLabel="Total"/>
    <tableColumn id="2" xr3:uid="{00000000-0010-0000-0E00-000002000000}" name="Provider"/>
    <tableColumn id="3" xr3:uid="{00000000-0010-0000-0E00-000003000000}" name="On-site/Remote Training"/>
    <tableColumn id="4" xr3:uid="{00000000-0010-0000-0E00-000004000000}" name="Unit Price" totalsRowFunction="sum" totalsRowDxfId="11" dataCellStyle="Currency"/>
    <tableColumn id="5" xr3:uid="{00000000-0010-0000-0E00-000005000000}" name="Notes"/>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F000000}" name="EndPointFees" displayName="EndPointFees" ref="B196:F204" totalsRowShown="0">
  <autoFilter ref="B196:F204" xr:uid="{00000000-0009-0000-0100-00000E000000}"/>
  <tableColumns count="5">
    <tableColumn id="1" xr3:uid="{00000000-0010-0000-0F00-000001000000}" name="Description"/>
    <tableColumn id="2" xr3:uid="{00000000-0010-0000-0F00-000002000000}" name="License Paid To"/>
    <tableColumn id="3" xr3:uid="{00000000-0010-0000-0F00-000003000000}" name="Frequency"/>
    <tableColumn id="4" xr3:uid="{00000000-0010-0000-0F00-000004000000}" name="Unit Price" dataCellStyle="Currency"/>
    <tableColumn id="5" xr3:uid="{00000000-0010-0000-0F00-000005000000}" name="Notes"/>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0000000}" name="SupplementSensors" displayName="SupplementSensors" ref="B227:F238" totalsRowShown="0">
  <autoFilter ref="B227:F238" xr:uid="{00000000-0009-0000-0100-00000F000000}"/>
  <tableColumns count="5">
    <tableColumn id="1" xr3:uid="{00000000-0010-0000-1000-000001000000}" name="Description"/>
    <tableColumn id="2" xr3:uid="{00000000-0010-0000-1000-000002000000}" name="Manufacturer"/>
    <tableColumn id="3" xr3:uid="{00000000-0010-0000-1000-000003000000}" name="Make/Model"/>
    <tableColumn id="4" xr3:uid="{00000000-0010-0000-1000-000004000000}" name="Unit Price" dataCellStyle="Currency"/>
    <tableColumn id="5" xr3:uid="{00000000-0010-0000-1000-000005000000}" name="Notes"/>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1000000}" name="PrimarySoftwareRecur" displayName="PrimarySoftwareRecur" ref="B315:G322" totalsRowCount="1">
  <autoFilter ref="B315:G321" xr:uid="{00000000-0009-0000-0100-000010000000}"/>
  <tableColumns count="6">
    <tableColumn id="1" xr3:uid="{00000000-0010-0000-1100-000001000000}" name="Description" totalsRowLabel="Total"/>
    <tableColumn id="2" xr3:uid="{00000000-0010-0000-1100-000002000000}" name="License" totalsRowDxfId="10" dataCellStyle="Currency"/>
    <tableColumn id="3" xr3:uid="{00000000-0010-0000-1100-000003000000}" name="Support" totalsRowDxfId="9" dataCellStyle="Currency"/>
    <tableColumn id="4" xr3:uid="{00000000-0010-0000-1100-000004000000}" name="Total" totalsRowFunction="sum" totalsRowDxfId="8" dataCellStyle="Currency">
      <calculatedColumnFormula>+SUM(PrimarySoftwareRecur[[#This Row],[License]],PrimarySoftwareRecur[[#This Row],[Support]])</calculatedColumnFormula>
    </tableColumn>
    <tableColumn id="5" xr3:uid="{00000000-0010-0000-1100-000005000000}" name="Notes"/>
    <tableColumn id="7" xr3:uid="{00000000-0010-0000-1100-000007000000}" name="Annual Escalation %" totalsRowFunction="max" dataCellStyle="Percent"/>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SecondarySoftwareRecur" displayName="SecondarySoftwareRecur" ref="B326:G336" totalsRowCount="1">
  <autoFilter ref="B326:G335" xr:uid="{00000000-0009-0000-0100-000011000000}"/>
  <tableColumns count="6">
    <tableColumn id="1" xr3:uid="{00000000-0010-0000-1200-000001000000}" name="Description" totalsRowLabel="Total"/>
    <tableColumn id="2" xr3:uid="{00000000-0010-0000-1200-000002000000}" name="License" totalsRowDxfId="7" dataCellStyle="Currency"/>
    <tableColumn id="3" xr3:uid="{00000000-0010-0000-1200-000003000000}" name="Support" totalsRowDxfId="6" dataCellStyle="Currency"/>
    <tableColumn id="4" xr3:uid="{00000000-0010-0000-1200-000004000000}" name="Total" totalsRowFunction="sum" dataDxfId="5" totalsRowDxfId="4">
      <calculatedColumnFormula>+SUM(SecondarySoftwareRecur[[#This Row],[License]],SecondarySoftwareRecur[[#This Row],[Support]])</calculatedColumnFormula>
    </tableColumn>
    <tableColumn id="5" xr3:uid="{00000000-0010-0000-1200-000005000000}" name="Notes"/>
    <tableColumn id="6" xr3:uid="{00000000-0010-0000-1200-000006000000}" name="Annual Escalation %" totalsRowFunction="max" dataCellStyle="Percen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1000000}" name="SummaryInstruction" displayName="SummaryInstruction" ref="B17:C20" totalsRowShown="0">
  <autoFilter ref="B17:C20" xr:uid="{00000000-0009-0000-0100-000017000000}"/>
  <tableColumns count="2">
    <tableColumn id="1" xr3:uid="{00000000-0010-0000-0100-000001000000}" name="Summary Pricing Tab"/>
    <tableColumn id="2" xr3:uid="{00000000-0010-0000-0100-000002000000}" name="Instruction"/>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InterfaceRecur" displayName="InterfaceRecur" ref="B339:G350" totalsRowCount="1">
  <autoFilter ref="B339:G349" xr:uid="{00000000-0009-0000-0100-000012000000}"/>
  <tableColumns count="6">
    <tableColumn id="1" xr3:uid="{00000000-0010-0000-1300-000001000000}" name="Description" totalsRowLabel="Total"/>
    <tableColumn id="2" xr3:uid="{00000000-0010-0000-1300-000002000000}" name="License" dataCellStyle="Currency"/>
    <tableColumn id="3" xr3:uid="{00000000-0010-0000-1300-000003000000}" name="Support" dataCellStyle="Currency"/>
    <tableColumn id="4" xr3:uid="{00000000-0010-0000-1300-000004000000}" name="Total" totalsRowFunction="sum" dataDxfId="3" totalsRowDxfId="2" dataCellStyle="Currency">
      <calculatedColumnFormula>+SUM(InterfaceRecur[[#This Row],[License]],InterfaceRecur[[#This Row],[Support]])</calculatedColumnFormula>
    </tableColumn>
    <tableColumn id="5" xr3:uid="{00000000-0010-0000-1300-000005000000}" name="Notes"/>
    <tableColumn id="7" xr3:uid="{00000000-0010-0000-1300-000007000000}" name="Annual Escalation %" totalsRowFunction="max" dataCellStyle="Percent"/>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ProServicesRecur" displayName="ProServicesRecur" ref="B353:G359" totalsRowCount="1">
  <autoFilter ref="B353:G358" xr:uid="{00000000-0009-0000-0100-000015000000}"/>
  <tableColumns count="6">
    <tableColumn id="1" xr3:uid="{00000000-0010-0000-1400-000001000000}" name="Description" totalsRowLabel="Total"/>
    <tableColumn id="2" xr3:uid="{00000000-0010-0000-1400-000002000000}" name="Provider"/>
    <tableColumn id="3" xr3:uid="{00000000-0010-0000-1400-000003000000}" name="Frequency"/>
    <tableColumn id="4" xr3:uid="{00000000-0010-0000-1400-000004000000}" name="Unit Price" totalsRowFunction="sum" totalsRowDxfId="1" dataCellStyle="Currency"/>
    <tableColumn id="5" xr3:uid="{00000000-0010-0000-1400-000005000000}" name="Notes"/>
    <tableColumn id="6" xr3:uid="{00000000-0010-0000-1400-000006000000}" name="Annual Escalation %" totalsRowFunction="max" totalsRowDxfId="0" dataCellStyle="Percen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2000000}" name="AdditionalNotes" displayName="AdditionalNotes" ref="B24:C29" totalsRowShown="0">
  <autoFilter ref="B24:C29" xr:uid="{00000000-0009-0000-0100-000018000000}"/>
  <tableColumns count="2">
    <tableColumn id="1" xr3:uid="{00000000-0010-0000-0200-000001000000}" name="Component"/>
    <tableColumn id="2" xr3:uid="{00000000-0010-0000-0200-000002000000}" name="Note"/>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PrimarySoftwareInitial" displayName="PrimarySoftwareInitial" ref="B7:F14" totalsRowCount="1">
  <autoFilter ref="B7:F13" xr:uid="{00000000-0009-0000-0100-000001000000}"/>
  <tableColumns count="5">
    <tableColumn id="1" xr3:uid="{00000000-0010-0000-0300-000001000000}" name="Description" totalsRowLabel="Total"/>
    <tableColumn id="2" xr3:uid="{00000000-0010-0000-0300-000002000000}" name="License" totalsRowDxfId="24" dataCellStyle="Currency"/>
    <tableColumn id="3" xr3:uid="{00000000-0010-0000-0300-000003000000}" name="Installation" totalsRowDxfId="23" dataCellStyle="Currency"/>
    <tableColumn id="4" xr3:uid="{00000000-0010-0000-0300-000004000000}" name="Total" totalsRowFunction="sum" totalsRowDxfId="22" dataCellStyle="Currency">
      <calculatedColumnFormula>+SUM(PrimarySoftwareInitial[[#This Row],[License]],PrimarySoftwareInitial[[#This Row],[Installation]])</calculatedColumnFormula>
    </tableColumn>
    <tableColumn id="5" xr3:uid="{00000000-0010-0000-0300-000005000000}" name="Notes"/>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SecondarySoftwareInitial" displayName="SecondarySoftwareInitial" ref="B18:F28" totalsRowCount="1">
  <autoFilter ref="B18:F27" xr:uid="{00000000-0009-0000-0100-000002000000}"/>
  <tableColumns count="5">
    <tableColumn id="1" xr3:uid="{00000000-0010-0000-0400-000001000000}" name="Description" totalsRowLabel="Total"/>
    <tableColumn id="2" xr3:uid="{00000000-0010-0000-0400-000002000000}" name="License" totalsRowDxfId="21" dataCellStyle="Currency"/>
    <tableColumn id="3" xr3:uid="{00000000-0010-0000-0400-000003000000}" name="Installation" totalsRowDxfId="20" dataCellStyle="Currency"/>
    <tableColumn id="4" xr3:uid="{00000000-0010-0000-0400-000004000000}" name="Total" totalsRowFunction="sum" dataDxfId="19" totalsRowDxfId="18">
      <calculatedColumnFormula>+SUM(SecondarySoftwareInitial[[#This Row],[License]],SecondarySoftwareInitial[[#This Row],[Installation]])</calculatedColumnFormula>
    </tableColumn>
    <tableColumn id="5" xr3:uid="{00000000-0010-0000-0400-000005000000}" name="Notes"/>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terfaceInitial" displayName="InterfaceInitial" ref="B31:G42" totalsRowCount="1">
  <autoFilter ref="B31:G41" xr:uid="{00000000-0009-0000-0100-000003000000}"/>
  <tableColumns count="6">
    <tableColumn id="1" xr3:uid="{00000000-0010-0000-0500-000001000000}" name="Description" totalsRowLabel="Total"/>
    <tableColumn id="2" xr3:uid="{00000000-0010-0000-0500-000002000000}" name="License" dataCellStyle="Currency"/>
    <tableColumn id="3" xr3:uid="{00000000-0010-0000-0500-000003000000}" name="Installation" dataCellStyle="Currency"/>
    <tableColumn id="4" xr3:uid="{00000000-0010-0000-0500-000004000000}" name="Total" totalsRowFunction="sum" dataDxfId="17" totalsRowDxfId="16" dataCellStyle="Currency">
      <calculatedColumnFormula>+SUM(InterfaceInitial[[#This Row],[License]],InterfaceInitial[[#This Row],[Installation]])</calculatedColumnFormula>
    </tableColumn>
    <tableColumn id="5" xr3:uid="{00000000-0010-0000-0500-000005000000}" name="Notes"/>
    <tableColumn id="6" xr3:uid="{00000000-0010-0000-0500-000006000000}" name="Interface Method"/>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Collector" displayName="Collector" ref="B46:F55">
  <autoFilter ref="B46:F55" xr:uid="{00000000-0009-0000-0100-000004000000}"/>
  <tableColumns count="5">
    <tableColumn id="1" xr3:uid="{00000000-0010-0000-0600-000001000000}" name="Description" totalsRowLabel="Total"/>
    <tableColumn id="2" xr3:uid="{00000000-0010-0000-0600-000002000000}" name="Quantity for Full Functionality"/>
    <tableColumn id="3" xr3:uid="{00000000-0010-0000-0600-000003000000}" name="Unit Price" dataCellStyle="Currency"/>
    <tableColumn id="4" xr3:uid="{00000000-0010-0000-0600-000004000000}" name="Total" dataDxfId="15" totalsRowDxfId="14" dataCellStyle="Currency">
      <calculatedColumnFormula>+Collector[[#This Row],[Quantity for Full Functionality]]*Collector[[#This Row],[Unit Price]]</calculatedColumnFormula>
    </tableColumn>
    <tableColumn id="5" xr3:uid="{00000000-0010-0000-0600-000005000000}" name="Notes"/>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Repeaters" displayName="Repeaters" ref="B59:F67">
  <autoFilter ref="B59:F67" xr:uid="{00000000-0009-0000-0100-000006000000}"/>
  <tableColumns count="5">
    <tableColumn id="1" xr3:uid="{00000000-0010-0000-0700-000001000000}" name="Description" totalsRowLabel="Total"/>
    <tableColumn id="2" xr3:uid="{00000000-0010-0000-0700-000002000000}" name="Quantity for Full Functionality"/>
    <tableColumn id="3" xr3:uid="{00000000-0010-0000-0700-000003000000}" name="Unit Price" dataCellStyle="Currency"/>
    <tableColumn id="4" xr3:uid="{00000000-0010-0000-0700-000004000000}" name="Total" dataDxfId="13" totalsRowDxfId="12" dataCellStyle="Currency">
      <calculatedColumnFormula>+Repeaters[[#This Row],[Quantity for Full Functionality]]*Repeaters[[#This Row],[Unit Price]]</calculatedColumnFormula>
    </tableColumn>
    <tableColumn id="5" xr3:uid="{00000000-0010-0000-0700-000005000000}" name="Notes"/>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ElectricMeter" displayName="ElectricMeter" ref="B71:F103" totalsRowShown="0">
  <autoFilter ref="B71:F103" xr:uid="{00000000-0009-0000-0100-000007000000}"/>
  <tableColumns count="5">
    <tableColumn id="1" xr3:uid="{00000000-0010-0000-0800-000001000000}" name="Description"/>
    <tableColumn id="2" xr3:uid="{00000000-0010-0000-0800-000002000000}" name="Manufacturer"/>
    <tableColumn id="3" xr3:uid="{00000000-0010-0000-0800-000003000000}" name="Make/Model"/>
    <tableColumn id="4" xr3:uid="{00000000-0010-0000-0800-000004000000}" name="Unit Price" dataCellStyle="Currency"/>
    <tableColumn id="5" xr3:uid="{00000000-0010-0000-0800-000005000000}" name="Notes"/>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0.xml"/><Relationship Id="rId13" Type="http://schemas.openxmlformats.org/officeDocument/2006/relationships/table" Target="../tables/table15.xml"/><Relationship Id="rId18" Type="http://schemas.openxmlformats.org/officeDocument/2006/relationships/table" Target="../tables/table20.xml"/><Relationship Id="rId3" Type="http://schemas.openxmlformats.org/officeDocument/2006/relationships/table" Target="../tables/table5.xml"/><Relationship Id="rId7" Type="http://schemas.openxmlformats.org/officeDocument/2006/relationships/table" Target="../tables/table9.xml"/><Relationship Id="rId12" Type="http://schemas.openxmlformats.org/officeDocument/2006/relationships/table" Target="../tables/table14.xml"/><Relationship Id="rId17" Type="http://schemas.openxmlformats.org/officeDocument/2006/relationships/table" Target="../tables/table19.xml"/><Relationship Id="rId2" Type="http://schemas.openxmlformats.org/officeDocument/2006/relationships/table" Target="../tables/table4.xml"/><Relationship Id="rId16" Type="http://schemas.openxmlformats.org/officeDocument/2006/relationships/table" Target="../tables/table18.xml"/><Relationship Id="rId1" Type="http://schemas.openxmlformats.org/officeDocument/2006/relationships/printerSettings" Target="../printerSettings/printerSettings2.bin"/><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5" Type="http://schemas.openxmlformats.org/officeDocument/2006/relationships/table" Target="../tables/table17.xml"/><Relationship Id="rId10" Type="http://schemas.openxmlformats.org/officeDocument/2006/relationships/table" Target="../tables/table12.xml"/><Relationship Id="rId19" Type="http://schemas.openxmlformats.org/officeDocument/2006/relationships/table" Target="../tables/table21.xml"/><Relationship Id="rId4" Type="http://schemas.openxmlformats.org/officeDocument/2006/relationships/table" Target="../tables/table6.xml"/><Relationship Id="rId9" Type="http://schemas.openxmlformats.org/officeDocument/2006/relationships/table" Target="../tables/table11.xml"/><Relationship Id="rId14" Type="http://schemas.openxmlformats.org/officeDocument/2006/relationships/table" Target="../tables/table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workbookViewId="0">
      <pane ySplit="3" topLeftCell="A4" activePane="bottomLeft" state="frozen"/>
      <selection pane="bottomLeft" activeCell="B3" sqref="B3"/>
    </sheetView>
  </sheetViews>
  <sheetFormatPr baseColWidth="10" defaultColWidth="8.83203125" defaultRowHeight="15" x14ac:dyDescent="0.2"/>
  <cols>
    <col min="1" max="1" width="23.5" bestFit="1" customWidth="1"/>
    <col min="2" max="2" width="21.83203125" bestFit="1" customWidth="1"/>
    <col min="3" max="3" width="82" bestFit="1" customWidth="1"/>
  </cols>
  <sheetData>
    <row r="1" spans="1:7" x14ac:dyDescent="0.2">
      <c r="A1" s="4" t="s">
        <v>31</v>
      </c>
      <c r="B1" s="25" t="s">
        <v>290</v>
      </c>
      <c r="C1" s="23" t="str">
        <f>CONCATENATE(Instructions!$B$2," - Response ",Instructions!$C$5)</f>
        <v>HCI_AMIMRFP_2846 - Response Enter Primary Provider Name Here</v>
      </c>
    </row>
    <row r="2" spans="1:7" x14ac:dyDescent="0.2">
      <c r="A2" s="4" t="s">
        <v>288</v>
      </c>
      <c r="B2" t="s">
        <v>286</v>
      </c>
    </row>
    <row r="3" spans="1:7" x14ac:dyDescent="0.2">
      <c r="A3" s="4" t="s">
        <v>287</v>
      </c>
      <c r="B3" s="11">
        <v>43910</v>
      </c>
    </row>
    <row r="5" spans="1:7" x14ac:dyDescent="0.2">
      <c r="B5" s="1" t="s">
        <v>285</v>
      </c>
      <c r="C5" s="9" t="s">
        <v>299</v>
      </c>
    </row>
    <row r="7" spans="1:7" x14ac:dyDescent="0.2">
      <c r="B7" t="s">
        <v>292</v>
      </c>
      <c r="C7" t="s">
        <v>298</v>
      </c>
      <c r="D7" s="10"/>
      <c r="E7" s="10"/>
      <c r="F7" s="10"/>
      <c r="G7" s="10"/>
    </row>
    <row r="8" spans="1:7" ht="30.75" customHeight="1" x14ac:dyDescent="0.2">
      <c r="B8">
        <v>1</v>
      </c>
      <c r="C8" s="10" t="s">
        <v>304</v>
      </c>
      <c r="D8" s="10"/>
      <c r="E8" s="10"/>
      <c r="F8" s="10"/>
      <c r="G8" s="10"/>
    </row>
    <row r="9" spans="1:7" ht="33.75" customHeight="1" x14ac:dyDescent="0.2">
      <c r="B9">
        <v>2</v>
      </c>
      <c r="C9" s="10" t="s">
        <v>294</v>
      </c>
      <c r="D9" s="10"/>
      <c r="E9" s="10"/>
      <c r="F9" s="10"/>
      <c r="G9" s="10"/>
    </row>
    <row r="10" spans="1:7" ht="33.75" customHeight="1" x14ac:dyDescent="0.2">
      <c r="B10">
        <v>3</v>
      </c>
      <c r="C10" s="10" t="s">
        <v>295</v>
      </c>
    </row>
    <row r="11" spans="1:7" x14ac:dyDescent="0.2">
      <c r="B11">
        <v>4</v>
      </c>
      <c r="C11" s="20" t="s">
        <v>291</v>
      </c>
    </row>
    <row r="12" spans="1:7" ht="32" x14ac:dyDescent="0.2">
      <c r="B12">
        <v>5</v>
      </c>
      <c r="C12" s="10" t="s">
        <v>301</v>
      </c>
    </row>
    <row r="13" spans="1:7" x14ac:dyDescent="0.2">
      <c r="B13">
        <v>6</v>
      </c>
      <c r="C13" s="20" t="s">
        <v>305</v>
      </c>
    </row>
    <row r="14" spans="1:7" x14ac:dyDescent="0.2">
      <c r="B14">
        <v>7</v>
      </c>
      <c r="C14" s="20" t="s">
        <v>293</v>
      </c>
    </row>
    <row r="15" spans="1:7" ht="32" x14ac:dyDescent="0.2">
      <c r="B15" s="20">
        <v>8</v>
      </c>
      <c r="C15" s="10" t="s">
        <v>306</v>
      </c>
    </row>
    <row r="17" spans="2:3" x14ac:dyDescent="0.2">
      <c r="B17" t="s">
        <v>300</v>
      </c>
      <c r="C17" t="s">
        <v>298</v>
      </c>
    </row>
    <row r="18" spans="2:3" x14ac:dyDescent="0.2">
      <c r="B18">
        <v>1</v>
      </c>
      <c r="C18" t="s">
        <v>296</v>
      </c>
    </row>
    <row r="19" spans="2:3" x14ac:dyDescent="0.2">
      <c r="B19">
        <v>2</v>
      </c>
      <c r="C19" t="s">
        <v>297</v>
      </c>
    </row>
    <row r="20" spans="2:3" ht="32" x14ac:dyDescent="0.2">
      <c r="B20">
        <v>3</v>
      </c>
      <c r="C20" s="10" t="s">
        <v>307</v>
      </c>
    </row>
    <row r="23" spans="2:3" x14ac:dyDescent="0.2">
      <c r="B23" s="27" t="s">
        <v>303</v>
      </c>
    </row>
    <row r="24" spans="2:3" x14ac:dyDescent="0.2">
      <c r="B24" t="s">
        <v>283</v>
      </c>
      <c r="C24" t="s">
        <v>302</v>
      </c>
    </row>
  </sheetData>
  <pageMargins left="0.7" right="0.7" top="0.75" bottom="0.75" header="0.3" footer="0.3"/>
  <pageSetup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59"/>
  <sheetViews>
    <sheetView zoomScaleNormal="100" workbookViewId="0">
      <pane ySplit="3" topLeftCell="A325" activePane="bottomLeft" state="frozen"/>
      <selection pane="bottomLeft" activeCell="E343" sqref="E343"/>
    </sheetView>
  </sheetViews>
  <sheetFormatPr baseColWidth="10" defaultColWidth="8.83203125" defaultRowHeight="15" x14ac:dyDescent="0.2"/>
  <cols>
    <col min="1" max="1" width="39" bestFit="1" customWidth="1"/>
    <col min="2" max="2" width="85.1640625" bestFit="1" customWidth="1"/>
    <col min="3" max="3" width="27.33203125" customWidth="1"/>
    <col min="4" max="4" width="25.6640625" bestFit="1" customWidth="1"/>
    <col min="5" max="5" width="11.6640625" customWidth="1"/>
    <col min="6" max="6" width="64.33203125" customWidth="1"/>
    <col min="7" max="7" width="23" customWidth="1"/>
    <col min="8" max="8" width="4" customWidth="1"/>
  </cols>
  <sheetData>
    <row r="1" spans="1:6" x14ac:dyDescent="0.2">
      <c r="A1" s="4" t="s">
        <v>289</v>
      </c>
      <c r="B1" s="25" t="s">
        <v>290</v>
      </c>
      <c r="C1" s="23" t="str">
        <f>CONCATENATE(Instructions!$B$2," - Response ",Instructions!$C$5)</f>
        <v>HCI_AMIMRFP_2846 - Response Enter Primary Provider Name Here</v>
      </c>
    </row>
    <row r="2" spans="1:6" x14ac:dyDescent="0.2">
      <c r="A2" s="4" t="s">
        <v>288</v>
      </c>
      <c r="B2" s="20" t="s">
        <v>286</v>
      </c>
      <c r="C2" s="20"/>
    </row>
    <row r="3" spans="1:6" x14ac:dyDescent="0.2">
      <c r="A3" s="4" t="str">
        <f>Instructions!A3</f>
        <v>Deadline for Submission:</v>
      </c>
      <c r="B3" s="11">
        <f>Instructions!B3</f>
        <v>43910</v>
      </c>
      <c r="C3" s="20"/>
    </row>
    <row r="4" spans="1:6" x14ac:dyDescent="0.2">
      <c r="A4" s="27" t="s">
        <v>10</v>
      </c>
    </row>
    <row r="5" spans="1:6" x14ac:dyDescent="0.2">
      <c r="A5" s="23" t="s">
        <v>1</v>
      </c>
    </row>
    <row r="6" spans="1:6" x14ac:dyDescent="0.2">
      <c r="B6" t="s">
        <v>12</v>
      </c>
    </row>
    <row r="7" spans="1:6" x14ac:dyDescent="0.2">
      <c r="B7" t="s">
        <v>0</v>
      </c>
      <c r="C7" t="s">
        <v>2</v>
      </c>
      <c r="D7" t="s">
        <v>5</v>
      </c>
      <c r="E7" t="s">
        <v>3</v>
      </c>
      <c r="F7" t="s">
        <v>4</v>
      </c>
    </row>
    <row r="8" spans="1:6" x14ac:dyDescent="0.2">
      <c r="B8" t="s">
        <v>6</v>
      </c>
      <c r="C8" s="5"/>
      <c r="D8" s="5"/>
      <c r="E8" s="5">
        <f>+SUM(PrimarySoftwareInitial[[#This Row],[License]],PrimarySoftwareInitial[[#This Row],[Installation]])</f>
        <v>0</v>
      </c>
    </row>
    <row r="9" spans="1:6" x14ac:dyDescent="0.2">
      <c r="B9" t="s">
        <v>7</v>
      </c>
      <c r="C9" s="5"/>
      <c r="D9" s="5"/>
      <c r="E9" s="5">
        <f>+SUM(PrimarySoftwareInitial[[#This Row],[License]],PrimarySoftwareInitial[[#This Row],[Installation]])</f>
        <v>0</v>
      </c>
    </row>
    <row r="10" spans="1:6" x14ac:dyDescent="0.2">
      <c r="B10" t="s">
        <v>8</v>
      </c>
      <c r="C10" s="5"/>
      <c r="D10" s="5"/>
      <c r="E10" s="5">
        <f>+SUM(PrimarySoftwareInitial[[#This Row],[License]],PrimarySoftwareInitial[[#This Row],[Installation]])</f>
        <v>0</v>
      </c>
    </row>
    <row r="11" spans="1:6" x14ac:dyDescent="0.2">
      <c r="B11" t="s">
        <v>9</v>
      </c>
      <c r="C11" s="5"/>
      <c r="D11" s="5"/>
      <c r="E11" s="5">
        <f>+SUM(PrimarySoftwareInitial[[#This Row],[License]],PrimarySoftwareInitial[[#This Row],[Installation]])</f>
        <v>0</v>
      </c>
    </row>
    <row r="12" spans="1:6" x14ac:dyDescent="0.2">
      <c r="B12" t="s">
        <v>11</v>
      </c>
      <c r="C12" s="5"/>
      <c r="D12" s="5"/>
      <c r="E12" s="5">
        <f>+SUM(PrimarySoftwareInitial[[#This Row],[License]],PrimarySoftwareInitial[[#This Row],[Installation]])</f>
        <v>0</v>
      </c>
    </row>
    <row r="13" spans="1:6" x14ac:dyDescent="0.2">
      <c r="C13" s="5"/>
      <c r="D13" s="5"/>
      <c r="E13" s="5">
        <f>+SUM(PrimarySoftwareInitial[[#This Row],[License]],PrimarySoftwareInitial[[#This Row],[Installation]])</f>
        <v>0</v>
      </c>
    </row>
    <row r="14" spans="1:6" x14ac:dyDescent="0.2">
      <c r="B14" t="s">
        <v>3</v>
      </c>
      <c r="C14" s="8"/>
      <c r="D14" s="8"/>
      <c r="E14" s="7">
        <f>SUBTOTAL(109,PrimarySoftwareInitial[Total])</f>
        <v>0</v>
      </c>
    </row>
    <row r="17" spans="2:7" x14ac:dyDescent="0.2">
      <c r="B17" t="s">
        <v>13</v>
      </c>
    </row>
    <row r="18" spans="2:7" x14ac:dyDescent="0.2">
      <c r="B18" t="s">
        <v>0</v>
      </c>
      <c r="C18" t="s">
        <v>2</v>
      </c>
      <c r="D18" t="s">
        <v>5</v>
      </c>
      <c r="E18" t="s">
        <v>3</v>
      </c>
      <c r="F18" t="s">
        <v>4</v>
      </c>
    </row>
    <row r="19" spans="2:7" x14ac:dyDescent="0.2">
      <c r="B19" t="s">
        <v>80</v>
      </c>
      <c r="C19" s="5"/>
      <c r="D19" s="5"/>
      <c r="E19" s="5">
        <f>+SUM(SecondarySoftwareInitial[[#This Row],[License]],SecondarySoftwareInitial[[#This Row],[Installation]])</f>
        <v>0</v>
      </c>
    </row>
    <row r="20" spans="2:7" x14ac:dyDescent="0.2">
      <c r="B20" t="s">
        <v>14</v>
      </c>
      <c r="C20" s="5"/>
      <c r="D20" s="5"/>
      <c r="E20" s="5">
        <f>+SUM(SecondarySoftwareInitial[[#This Row],[License]],SecondarySoftwareInitial[[#This Row],[Installation]])</f>
        <v>0</v>
      </c>
    </row>
    <row r="21" spans="2:7" x14ac:dyDescent="0.2">
      <c r="B21" t="s">
        <v>15</v>
      </c>
      <c r="C21" s="5"/>
      <c r="D21" s="5"/>
      <c r="E21" s="5">
        <f>+SUM(SecondarySoftwareInitial[[#This Row],[License]],SecondarySoftwareInitial[[#This Row],[Installation]])</f>
        <v>0</v>
      </c>
    </row>
    <row r="22" spans="2:7" x14ac:dyDescent="0.2">
      <c r="B22" t="s">
        <v>16</v>
      </c>
      <c r="C22" s="5"/>
      <c r="D22" s="5"/>
      <c r="E22" s="5">
        <f>+SUM(SecondarySoftwareInitial[[#This Row],[License]],SecondarySoftwareInitial[[#This Row],[Installation]])</f>
        <v>0</v>
      </c>
    </row>
    <row r="23" spans="2:7" x14ac:dyDescent="0.2">
      <c r="B23" t="s">
        <v>17</v>
      </c>
      <c r="C23" s="5"/>
      <c r="D23" s="5"/>
      <c r="E23" s="5">
        <f>+SUM(SecondarySoftwareInitial[[#This Row],[License]],SecondarySoftwareInitial[[#This Row],[Installation]])</f>
        <v>0</v>
      </c>
    </row>
    <row r="24" spans="2:7" x14ac:dyDescent="0.2">
      <c r="B24" t="s">
        <v>18</v>
      </c>
      <c r="C24" s="5"/>
      <c r="D24" s="5"/>
      <c r="E24" s="5">
        <f>+SUM(SecondarySoftwareInitial[[#This Row],[License]],SecondarySoftwareInitial[[#This Row],[Installation]])</f>
        <v>0</v>
      </c>
    </row>
    <row r="25" spans="2:7" x14ac:dyDescent="0.2">
      <c r="B25" t="s">
        <v>24</v>
      </c>
      <c r="C25" s="5"/>
      <c r="D25" s="5"/>
      <c r="E25" s="5">
        <f>+SUM(SecondarySoftwareInitial[[#This Row],[License]],SecondarySoftwareInitial[[#This Row],[Installation]])</f>
        <v>0</v>
      </c>
    </row>
    <row r="26" spans="2:7" x14ac:dyDescent="0.2">
      <c r="B26" t="s">
        <v>11</v>
      </c>
      <c r="C26" s="5"/>
      <c r="D26" s="5"/>
      <c r="E26" s="5">
        <f>+SUM(SecondarySoftwareInitial[[#This Row],[License]],SecondarySoftwareInitial[[#This Row],[Installation]])</f>
        <v>0</v>
      </c>
    </row>
    <row r="27" spans="2:7" x14ac:dyDescent="0.2">
      <c r="C27" s="5"/>
      <c r="D27" s="5"/>
      <c r="E27" s="5">
        <f>+SUM(SecondarySoftwareInitial[[#This Row],[License]],SecondarySoftwareInitial[[#This Row],[Installation]])</f>
        <v>0</v>
      </c>
    </row>
    <row r="28" spans="2:7" x14ac:dyDescent="0.2">
      <c r="B28" t="s">
        <v>3</v>
      </c>
      <c r="C28" s="8"/>
      <c r="D28" s="8"/>
      <c r="E28" s="7">
        <f>SUBTOTAL(109,SecondarySoftwareInitial[Total])</f>
        <v>0</v>
      </c>
    </row>
    <row r="30" spans="2:7" x14ac:dyDescent="0.2">
      <c r="B30" t="s">
        <v>20</v>
      </c>
    </row>
    <row r="31" spans="2:7" x14ac:dyDescent="0.2">
      <c r="B31" t="s">
        <v>0</v>
      </c>
      <c r="C31" t="s">
        <v>2</v>
      </c>
      <c r="D31" t="s">
        <v>5</v>
      </c>
      <c r="E31" t="s">
        <v>3</v>
      </c>
      <c r="F31" t="s">
        <v>4</v>
      </c>
      <c r="G31" t="s">
        <v>21</v>
      </c>
    </row>
    <row r="32" spans="2:7" x14ac:dyDescent="0.2">
      <c r="B32" t="s">
        <v>22</v>
      </c>
      <c r="C32" s="5"/>
      <c r="D32" s="5"/>
      <c r="E32" s="5">
        <f>+SUM(InterfaceInitial[[#This Row],[License]],InterfaceInitial[[#This Row],[Installation]])</f>
        <v>0</v>
      </c>
    </row>
    <row r="33" spans="1:6" x14ac:dyDescent="0.2">
      <c r="B33" t="s">
        <v>23</v>
      </c>
      <c r="C33" s="5"/>
      <c r="D33" s="5"/>
      <c r="E33" s="5">
        <f>+SUM(InterfaceInitial[[#This Row],[License]],InterfaceInitial[[#This Row],[Installation]])</f>
        <v>0</v>
      </c>
    </row>
    <row r="34" spans="1:6" x14ac:dyDescent="0.2">
      <c r="B34" t="s">
        <v>25</v>
      </c>
      <c r="C34" s="5"/>
      <c r="D34" s="5"/>
      <c r="E34" s="5">
        <f>+SUM(InterfaceInitial[[#This Row],[License]],InterfaceInitial[[#This Row],[Installation]])</f>
        <v>0</v>
      </c>
    </row>
    <row r="35" spans="1:6" x14ac:dyDescent="0.2">
      <c r="B35" t="s">
        <v>26</v>
      </c>
      <c r="C35" s="5"/>
      <c r="D35" s="5"/>
      <c r="E35" s="5">
        <f>+SUM(InterfaceInitial[[#This Row],[License]],InterfaceInitial[[#This Row],[Installation]])</f>
        <v>0</v>
      </c>
    </row>
    <row r="36" spans="1:6" x14ac:dyDescent="0.2">
      <c r="B36" t="s">
        <v>27</v>
      </c>
      <c r="C36" s="5"/>
      <c r="D36" s="5"/>
      <c r="E36" s="5">
        <f>+SUM(InterfaceInitial[[#This Row],[License]],InterfaceInitial[[#This Row],[Installation]])</f>
        <v>0</v>
      </c>
    </row>
    <row r="37" spans="1:6" x14ac:dyDescent="0.2">
      <c r="B37" t="s">
        <v>28</v>
      </c>
      <c r="C37" s="5"/>
      <c r="D37" s="5"/>
      <c r="E37" s="5">
        <f>+SUM(InterfaceInitial[[#This Row],[License]],InterfaceInitial[[#This Row],[Installation]])</f>
        <v>0</v>
      </c>
    </row>
    <row r="38" spans="1:6" x14ac:dyDescent="0.2">
      <c r="B38" t="s">
        <v>29</v>
      </c>
      <c r="C38" s="5"/>
      <c r="D38" s="5"/>
      <c r="E38" s="5">
        <f>+SUM(InterfaceInitial[[#This Row],[License]],InterfaceInitial[[#This Row],[Installation]])</f>
        <v>0</v>
      </c>
    </row>
    <row r="39" spans="1:6" x14ac:dyDescent="0.2">
      <c r="B39" t="s">
        <v>30</v>
      </c>
      <c r="C39" s="5"/>
      <c r="D39" s="5"/>
      <c r="E39" s="5">
        <f>+SUM(InterfaceInitial[[#This Row],[License]],InterfaceInitial[[#This Row],[Installation]])</f>
        <v>0</v>
      </c>
    </row>
    <row r="40" spans="1:6" x14ac:dyDescent="0.2">
      <c r="B40" t="s">
        <v>11</v>
      </c>
      <c r="C40" s="5"/>
      <c r="D40" s="5"/>
      <c r="E40" s="5">
        <f>+SUM(InterfaceInitial[[#This Row],[License]],InterfaceInitial[[#This Row],[Installation]])</f>
        <v>0</v>
      </c>
    </row>
    <row r="41" spans="1:6" x14ac:dyDescent="0.2">
      <c r="C41" s="5"/>
      <c r="D41" s="5"/>
      <c r="E41" s="5">
        <f>+SUM(InterfaceInitial[[#This Row],[License]],InterfaceInitial[[#This Row],[Installation]])</f>
        <v>0</v>
      </c>
    </row>
    <row r="42" spans="1:6" x14ac:dyDescent="0.2">
      <c r="B42" t="s">
        <v>3</v>
      </c>
      <c r="E42" s="5">
        <f>SUBTOTAL(109,InterfaceInitial[Total])</f>
        <v>0</v>
      </c>
    </row>
    <row r="44" spans="1:6" x14ac:dyDescent="0.2">
      <c r="A44" s="23" t="s">
        <v>32</v>
      </c>
    </row>
    <row r="45" spans="1:6" x14ac:dyDescent="0.2">
      <c r="B45" t="s">
        <v>44</v>
      </c>
    </row>
    <row r="46" spans="1:6" x14ac:dyDescent="0.2">
      <c r="B46" t="s">
        <v>0</v>
      </c>
      <c r="C46" t="s">
        <v>81</v>
      </c>
      <c r="D46" t="s">
        <v>33</v>
      </c>
      <c r="E46" t="s">
        <v>3</v>
      </c>
      <c r="F46" t="s">
        <v>4</v>
      </c>
    </row>
    <row r="47" spans="1:6" x14ac:dyDescent="0.2">
      <c r="B47" t="s">
        <v>45</v>
      </c>
      <c r="D47" s="5"/>
      <c r="E47" s="5">
        <f>+Collector[[#This Row],[Quantity for Full Functionality]]*Collector[[#This Row],[Unit Price]]</f>
        <v>0</v>
      </c>
    </row>
    <row r="48" spans="1:6" x14ac:dyDescent="0.2">
      <c r="B48" t="s">
        <v>46</v>
      </c>
      <c r="D48" s="5"/>
      <c r="E48" s="5">
        <f>+Collector[[#This Row],[Quantity for Full Functionality]]*Collector[[#This Row],[Unit Price]]</f>
        <v>0</v>
      </c>
    </row>
    <row r="49" spans="2:6" x14ac:dyDescent="0.2">
      <c r="B49" t="s">
        <v>40</v>
      </c>
      <c r="D49" s="5"/>
      <c r="E49" s="5">
        <f>+Collector[[#This Row],[Quantity for Full Functionality]]*Collector[[#This Row],[Unit Price]]</f>
        <v>0</v>
      </c>
    </row>
    <row r="50" spans="2:6" x14ac:dyDescent="0.2">
      <c r="B50" t="s">
        <v>41</v>
      </c>
      <c r="D50" s="5"/>
      <c r="E50" s="5">
        <f>+Collector[[#This Row],[Quantity for Full Functionality]]*Collector[[#This Row],[Unit Price]]</f>
        <v>0</v>
      </c>
    </row>
    <row r="51" spans="2:6" x14ac:dyDescent="0.2">
      <c r="B51" t="s">
        <v>42</v>
      </c>
      <c r="D51" s="5"/>
      <c r="E51" s="5">
        <f>+Collector[[#This Row],[Quantity for Full Functionality]]*Collector[[#This Row],[Unit Price]]</f>
        <v>0</v>
      </c>
    </row>
    <row r="52" spans="2:6" x14ac:dyDescent="0.2">
      <c r="B52" t="s">
        <v>43</v>
      </c>
      <c r="D52" s="5"/>
      <c r="E52" s="5">
        <f>+Collector[[#This Row],[Quantity for Full Functionality]]*Collector[[#This Row],[Unit Price]]</f>
        <v>0</v>
      </c>
    </row>
    <row r="53" spans="2:6" x14ac:dyDescent="0.2">
      <c r="B53" t="s">
        <v>39</v>
      </c>
      <c r="D53" s="5"/>
      <c r="E53" s="5">
        <f>+Collector[[#This Row],[Quantity for Full Functionality]]*Collector[[#This Row],[Unit Price]]</f>
        <v>0</v>
      </c>
    </row>
    <row r="54" spans="2:6" x14ac:dyDescent="0.2">
      <c r="B54" t="s">
        <v>11</v>
      </c>
      <c r="D54" s="5"/>
      <c r="E54" s="5">
        <f>+Collector[[#This Row],[Quantity for Full Functionality]]*Collector[[#This Row],[Unit Price]]</f>
        <v>0</v>
      </c>
    </row>
    <row r="55" spans="2:6" x14ac:dyDescent="0.2">
      <c r="D55" s="5"/>
      <c r="E55" s="5">
        <f>+Collector[[#This Row],[Quantity for Full Functionality]]*Collector[[#This Row],[Unit Price]]</f>
        <v>0</v>
      </c>
    </row>
    <row r="58" spans="2:6" x14ac:dyDescent="0.2">
      <c r="B58" t="s">
        <v>82</v>
      </c>
    </row>
    <row r="59" spans="2:6" x14ac:dyDescent="0.2">
      <c r="B59" t="s">
        <v>0</v>
      </c>
      <c r="C59" t="s">
        <v>81</v>
      </c>
      <c r="D59" t="s">
        <v>33</v>
      </c>
      <c r="E59" t="s">
        <v>3</v>
      </c>
      <c r="F59" t="s">
        <v>4</v>
      </c>
    </row>
    <row r="60" spans="2:6" x14ac:dyDescent="0.2">
      <c r="B60" t="s">
        <v>47</v>
      </c>
      <c r="D60" s="5"/>
      <c r="E60" s="5">
        <f>+Repeaters[[#This Row],[Quantity for Full Functionality]]*Repeaters[[#This Row],[Unit Price]]</f>
        <v>0</v>
      </c>
    </row>
    <row r="61" spans="2:6" x14ac:dyDescent="0.2">
      <c r="B61" t="s">
        <v>34</v>
      </c>
      <c r="D61" s="5"/>
      <c r="E61" s="5">
        <f>+Repeaters[[#This Row],[Quantity for Full Functionality]]*Repeaters[[#This Row],[Unit Price]]</f>
        <v>0</v>
      </c>
    </row>
    <row r="62" spans="2:6" x14ac:dyDescent="0.2">
      <c r="B62" t="s">
        <v>36</v>
      </c>
      <c r="D62" s="5"/>
      <c r="E62" s="5">
        <f>+Repeaters[[#This Row],[Quantity for Full Functionality]]*Repeaters[[#This Row],[Unit Price]]</f>
        <v>0</v>
      </c>
    </row>
    <row r="63" spans="2:6" x14ac:dyDescent="0.2">
      <c r="B63" t="s">
        <v>37</v>
      </c>
      <c r="D63" s="5"/>
      <c r="E63" s="5">
        <f>+Repeaters[[#This Row],[Quantity for Full Functionality]]*Repeaters[[#This Row],[Unit Price]]</f>
        <v>0</v>
      </c>
    </row>
    <row r="64" spans="2:6" x14ac:dyDescent="0.2">
      <c r="B64" t="s">
        <v>38</v>
      </c>
      <c r="D64" s="5"/>
      <c r="E64" s="5">
        <f>+Repeaters[[#This Row],[Quantity for Full Functionality]]*Repeaters[[#This Row],[Unit Price]]</f>
        <v>0</v>
      </c>
    </row>
    <row r="65" spans="2:6" x14ac:dyDescent="0.2">
      <c r="B65" t="s">
        <v>35</v>
      </c>
      <c r="D65" s="5"/>
      <c r="E65" s="5">
        <f>+Repeaters[[#This Row],[Quantity for Full Functionality]]*Repeaters[[#This Row],[Unit Price]]</f>
        <v>0</v>
      </c>
    </row>
    <row r="66" spans="2:6" x14ac:dyDescent="0.2">
      <c r="B66" t="s">
        <v>11</v>
      </c>
      <c r="D66" s="5"/>
      <c r="E66" s="5">
        <f>+Repeaters[[#This Row],[Quantity for Full Functionality]]*Repeaters[[#This Row],[Unit Price]]</f>
        <v>0</v>
      </c>
    </row>
    <row r="67" spans="2:6" x14ac:dyDescent="0.2">
      <c r="D67" s="5"/>
      <c r="E67" s="5">
        <f>+Repeaters[[#This Row],[Quantity for Full Functionality]]*Repeaters[[#This Row],[Unit Price]]</f>
        <v>0</v>
      </c>
    </row>
    <row r="70" spans="2:6" x14ac:dyDescent="0.2">
      <c r="B70" t="s">
        <v>83</v>
      </c>
    </row>
    <row r="71" spans="2:6" x14ac:dyDescent="0.2">
      <c r="B71" t="s">
        <v>0</v>
      </c>
      <c r="C71" t="s">
        <v>78</v>
      </c>
      <c r="D71" t="s">
        <v>77</v>
      </c>
      <c r="E71" t="s">
        <v>33</v>
      </c>
      <c r="F71" t="s">
        <v>4</v>
      </c>
    </row>
    <row r="72" spans="2:6" x14ac:dyDescent="0.2">
      <c r="B72" t="s">
        <v>48</v>
      </c>
      <c r="E72" s="28"/>
    </row>
    <row r="73" spans="2:6" x14ac:dyDescent="0.2">
      <c r="B73" t="s">
        <v>49</v>
      </c>
      <c r="E73" s="28"/>
    </row>
    <row r="74" spans="2:6" x14ac:dyDescent="0.2">
      <c r="B74" t="s">
        <v>50</v>
      </c>
      <c r="E74" s="28"/>
    </row>
    <row r="75" spans="2:6" x14ac:dyDescent="0.2">
      <c r="B75" t="s">
        <v>79</v>
      </c>
      <c r="E75" s="28"/>
    </row>
    <row r="76" spans="2:6" x14ac:dyDescent="0.2">
      <c r="B76" t="s">
        <v>51</v>
      </c>
      <c r="E76" s="28"/>
    </row>
    <row r="77" spans="2:6" x14ac:dyDescent="0.2">
      <c r="B77" t="s">
        <v>52</v>
      </c>
      <c r="E77" s="28"/>
    </row>
    <row r="78" spans="2:6" x14ac:dyDescent="0.2">
      <c r="B78" t="s">
        <v>53</v>
      </c>
      <c r="E78" s="28"/>
    </row>
    <row r="79" spans="2:6" x14ac:dyDescent="0.2">
      <c r="B79" t="s">
        <v>54</v>
      </c>
      <c r="E79" s="28"/>
    </row>
    <row r="80" spans="2:6" x14ac:dyDescent="0.2">
      <c r="B80" t="s">
        <v>55</v>
      </c>
      <c r="E80" s="28"/>
    </row>
    <row r="81" spans="2:5" x14ac:dyDescent="0.2">
      <c r="B81" t="s">
        <v>56</v>
      </c>
      <c r="E81" s="28"/>
    </row>
    <row r="82" spans="2:5" x14ac:dyDescent="0.2">
      <c r="B82" t="s">
        <v>57</v>
      </c>
      <c r="E82" s="28"/>
    </row>
    <row r="83" spans="2:5" x14ac:dyDescent="0.2">
      <c r="B83" t="s">
        <v>58</v>
      </c>
      <c r="E83" s="28"/>
    </row>
    <row r="84" spans="2:5" x14ac:dyDescent="0.2">
      <c r="B84" t="s">
        <v>59</v>
      </c>
      <c r="E84" s="28"/>
    </row>
    <row r="85" spans="2:5" x14ac:dyDescent="0.2">
      <c r="B85" t="s">
        <v>60</v>
      </c>
      <c r="E85" s="28"/>
    </row>
    <row r="86" spans="2:5" x14ac:dyDescent="0.2">
      <c r="B86" t="s">
        <v>61</v>
      </c>
      <c r="E86" s="28"/>
    </row>
    <row r="87" spans="2:5" x14ac:dyDescent="0.2">
      <c r="B87" t="s">
        <v>62</v>
      </c>
      <c r="E87" s="28"/>
    </row>
    <row r="88" spans="2:5" x14ac:dyDescent="0.2">
      <c r="B88" t="s">
        <v>63</v>
      </c>
      <c r="E88" s="28"/>
    </row>
    <row r="89" spans="2:5" x14ac:dyDescent="0.2">
      <c r="B89" t="s">
        <v>64</v>
      </c>
      <c r="E89" s="28"/>
    </row>
    <row r="90" spans="2:5" x14ac:dyDescent="0.2">
      <c r="B90" t="s">
        <v>65</v>
      </c>
      <c r="E90" s="28"/>
    </row>
    <row r="91" spans="2:5" x14ac:dyDescent="0.2">
      <c r="B91" t="s">
        <v>66</v>
      </c>
      <c r="E91" s="28"/>
    </row>
    <row r="92" spans="2:5" x14ac:dyDescent="0.2">
      <c r="B92" t="s">
        <v>67</v>
      </c>
      <c r="E92" s="28"/>
    </row>
    <row r="93" spans="2:5" x14ac:dyDescent="0.2">
      <c r="B93" t="s">
        <v>68</v>
      </c>
      <c r="E93" s="28"/>
    </row>
    <row r="94" spans="2:5" x14ac:dyDescent="0.2">
      <c r="B94" t="s">
        <v>69</v>
      </c>
      <c r="E94" s="28"/>
    </row>
    <row r="95" spans="2:5" x14ac:dyDescent="0.2">
      <c r="B95" t="s">
        <v>70</v>
      </c>
      <c r="E95" s="28"/>
    </row>
    <row r="96" spans="2:5" x14ac:dyDescent="0.2">
      <c r="B96" t="s">
        <v>71</v>
      </c>
      <c r="E96" s="28"/>
    </row>
    <row r="97" spans="2:6" x14ac:dyDescent="0.2">
      <c r="B97" t="s">
        <v>72</v>
      </c>
      <c r="E97" s="28"/>
    </row>
    <row r="98" spans="2:6" x14ac:dyDescent="0.2">
      <c r="B98" t="s">
        <v>73</v>
      </c>
      <c r="E98" s="28"/>
    </row>
    <row r="99" spans="2:6" x14ac:dyDescent="0.2">
      <c r="B99" t="s">
        <v>74</v>
      </c>
      <c r="E99" s="28"/>
    </row>
    <row r="100" spans="2:6" x14ac:dyDescent="0.2">
      <c r="B100" t="s">
        <v>75</v>
      </c>
      <c r="E100" s="28"/>
    </row>
    <row r="101" spans="2:6" x14ac:dyDescent="0.2">
      <c r="B101" t="s">
        <v>76</v>
      </c>
      <c r="E101" s="28"/>
    </row>
    <row r="102" spans="2:6" x14ac:dyDescent="0.2">
      <c r="B102" t="s">
        <v>11</v>
      </c>
      <c r="E102" s="28"/>
    </row>
    <row r="103" spans="2:6" x14ac:dyDescent="0.2">
      <c r="E103" s="28"/>
    </row>
    <row r="105" spans="2:6" x14ac:dyDescent="0.2">
      <c r="B105" t="s">
        <v>84</v>
      </c>
    </row>
    <row r="106" spans="2:6" x14ac:dyDescent="0.2">
      <c r="B106" t="s">
        <v>0</v>
      </c>
      <c r="C106" t="s">
        <v>95</v>
      </c>
      <c r="D106" t="s">
        <v>96</v>
      </c>
      <c r="E106" t="s">
        <v>33</v>
      </c>
      <c r="F106" t="s">
        <v>4</v>
      </c>
    </row>
    <row r="107" spans="2:6" x14ac:dyDescent="0.2">
      <c r="B107" s="24" t="s">
        <v>85</v>
      </c>
    </row>
    <row r="108" spans="2:6" x14ac:dyDescent="0.2">
      <c r="B108" s="24" t="s">
        <v>86</v>
      </c>
    </row>
    <row r="109" spans="2:6" x14ac:dyDescent="0.2">
      <c r="B109" s="24" t="s">
        <v>87</v>
      </c>
    </row>
    <row r="110" spans="2:6" x14ac:dyDescent="0.2">
      <c r="B110" s="24" t="s">
        <v>88</v>
      </c>
    </row>
    <row r="111" spans="2:6" x14ac:dyDescent="0.2">
      <c r="B111" s="24" t="s">
        <v>89</v>
      </c>
    </row>
    <row r="112" spans="2:6" x14ac:dyDescent="0.2">
      <c r="B112" s="24" t="s">
        <v>90</v>
      </c>
    </row>
    <row r="113" spans="2:7" x14ac:dyDescent="0.2">
      <c r="B113" s="24" t="s">
        <v>91</v>
      </c>
    </row>
    <row r="114" spans="2:7" x14ac:dyDescent="0.2">
      <c r="B114" s="24" t="s">
        <v>92</v>
      </c>
    </row>
    <row r="115" spans="2:7" x14ac:dyDescent="0.2">
      <c r="B115" s="24" t="s">
        <v>93</v>
      </c>
    </row>
    <row r="116" spans="2:7" x14ac:dyDescent="0.2">
      <c r="B116" s="24" t="s">
        <v>94</v>
      </c>
    </row>
    <row r="117" spans="2:7" x14ac:dyDescent="0.2">
      <c r="B117" t="s">
        <v>11</v>
      </c>
    </row>
    <row r="121" spans="2:7" x14ac:dyDescent="0.2">
      <c r="B121" t="s">
        <v>97</v>
      </c>
    </row>
    <row r="122" spans="2:7" x14ac:dyDescent="0.2">
      <c r="B122" t="s">
        <v>0</v>
      </c>
      <c r="C122" t="s">
        <v>78</v>
      </c>
      <c r="D122" t="s">
        <v>77</v>
      </c>
      <c r="E122" t="s">
        <v>33</v>
      </c>
      <c r="F122" t="s">
        <v>4</v>
      </c>
      <c r="G122" t="s">
        <v>147</v>
      </c>
    </row>
    <row r="123" spans="2:7" x14ac:dyDescent="0.2">
      <c r="B123" t="s">
        <v>98</v>
      </c>
      <c r="E123" s="28"/>
    </row>
    <row r="124" spans="2:7" x14ac:dyDescent="0.2">
      <c r="B124" t="s">
        <v>99</v>
      </c>
      <c r="E124" s="28"/>
    </row>
    <row r="125" spans="2:7" x14ac:dyDescent="0.2">
      <c r="B125" t="s">
        <v>100</v>
      </c>
      <c r="E125" s="28"/>
    </row>
    <row r="126" spans="2:7" x14ac:dyDescent="0.2">
      <c r="B126" t="s">
        <v>101</v>
      </c>
      <c r="E126" s="28"/>
    </row>
    <row r="127" spans="2:7" x14ac:dyDescent="0.2">
      <c r="B127" t="s">
        <v>102</v>
      </c>
      <c r="E127" s="28"/>
    </row>
    <row r="128" spans="2:7" x14ac:dyDescent="0.2">
      <c r="B128" t="s">
        <v>103</v>
      </c>
      <c r="E128" s="28"/>
    </row>
    <row r="129" spans="2:5" x14ac:dyDescent="0.2">
      <c r="B129" t="s">
        <v>104</v>
      </c>
      <c r="E129" s="28"/>
    </row>
    <row r="130" spans="2:5" x14ac:dyDescent="0.2">
      <c r="B130" t="s">
        <v>105</v>
      </c>
      <c r="E130" s="28"/>
    </row>
    <row r="131" spans="2:5" x14ac:dyDescent="0.2">
      <c r="B131" t="s">
        <v>106</v>
      </c>
      <c r="E131" s="28"/>
    </row>
    <row r="132" spans="2:5" x14ac:dyDescent="0.2">
      <c r="B132" t="s">
        <v>107</v>
      </c>
      <c r="E132" s="28"/>
    </row>
    <row r="133" spans="2:5" x14ac:dyDescent="0.2">
      <c r="B133" t="s">
        <v>108</v>
      </c>
      <c r="E133" s="28"/>
    </row>
    <row r="134" spans="2:5" x14ac:dyDescent="0.2">
      <c r="B134" t="s">
        <v>109</v>
      </c>
      <c r="E134" s="28"/>
    </row>
    <row r="135" spans="2:5" x14ac:dyDescent="0.2">
      <c r="B135" t="s">
        <v>110</v>
      </c>
      <c r="E135" s="28"/>
    </row>
    <row r="136" spans="2:5" x14ac:dyDescent="0.2">
      <c r="B136" t="s">
        <v>111</v>
      </c>
      <c r="E136" s="28"/>
    </row>
    <row r="137" spans="2:5" x14ac:dyDescent="0.2">
      <c r="B137" t="s">
        <v>112</v>
      </c>
      <c r="E137" s="28"/>
    </row>
    <row r="138" spans="2:5" x14ac:dyDescent="0.2">
      <c r="B138" t="s">
        <v>113</v>
      </c>
      <c r="E138" s="28"/>
    </row>
    <row r="139" spans="2:5" x14ac:dyDescent="0.2">
      <c r="B139" t="s">
        <v>114</v>
      </c>
      <c r="E139" s="28"/>
    </row>
    <row r="140" spans="2:5" x14ac:dyDescent="0.2">
      <c r="B140" t="s">
        <v>115</v>
      </c>
      <c r="E140" s="28"/>
    </row>
    <row r="141" spans="2:5" x14ac:dyDescent="0.2">
      <c r="B141" t="s">
        <v>116</v>
      </c>
      <c r="E141" s="28"/>
    </row>
    <row r="142" spans="2:5" x14ac:dyDescent="0.2">
      <c r="B142" t="s">
        <v>117</v>
      </c>
      <c r="E142" s="28"/>
    </row>
    <row r="143" spans="2:5" x14ac:dyDescent="0.2">
      <c r="B143" t="s">
        <v>118</v>
      </c>
      <c r="E143" s="28"/>
    </row>
    <row r="144" spans="2:5" x14ac:dyDescent="0.2">
      <c r="B144" t="s">
        <v>119</v>
      </c>
      <c r="E144" s="28"/>
    </row>
    <row r="145" spans="2:5" x14ac:dyDescent="0.2">
      <c r="B145" t="s">
        <v>120</v>
      </c>
      <c r="E145" s="28"/>
    </row>
    <row r="146" spans="2:5" x14ac:dyDescent="0.2">
      <c r="B146" t="s">
        <v>121</v>
      </c>
      <c r="E146" s="28"/>
    </row>
    <row r="147" spans="2:5" x14ac:dyDescent="0.2">
      <c r="B147" t="s">
        <v>122</v>
      </c>
      <c r="E147" s="28"/>
    </row>
    <row r="148" spans="2:5" x14ac:dyDescent="0.2">
      <c r="B148" t="s">
        <v>123</v>
      </c>
      <c r="E148" s="28"/>
    </row>
    <row r="149" spans="2:5" x14ac:dyDescent="0.2">
      <c r="B149" t="s">
        <v>124</v>
      </c>
      <c r="E149" s="28"/>
    </row>
    <row r="150" spans="2:5" x14ac:dyDescent="0.2">
      <c r="B150" t="s">
        <v>125</v>
      </c>
      <c r="E150" s="28"/>
    </row>
    <row r="151" spans="2:5" x14ac:dyDescent="0.2">
      <c r="B151" t="s">
        <v>126</v>
      </c>
      <c r="E151" s="28"/>
    </row>
    <row r="152" spans="2:5" x14ac:dyDescent="0.2">
      <c r="B152" t="s">
        <v>127</v>
      </c>
      <c r="E152" s="28"/>
    </row>
    <row r="153" spans="2:5" x14ac:dyDescent="0.2">
      <c r="B153" t="s">
        <v>128</v>
      </c>
      <c r="E153" s="28"/>
    </row>
    <row r="154" spans="2:5" x14ac:dyDescent="0.2">
      <c r="B154" t="s">
        <v>129</v>
      </c>
      <c r="E154" s="28"/>
    </row>
    <row r="155" spans="2:5" x14ac:dyDescent="0.2">
      <c r="B155" t="s">
        <v>130</v>
      </c>
      <c r="E155" s="28"/>
    </row>
    <row r="156" spans="2:5" x14ac:dyDescent="0.2">
      <c r="B156" t="s">
        <v>131</v>
      </c>
      <c r="E156" s="28"/>
    </row>
    <row r="157" spans="2:5" x14ac:dyDescent="0.2">
      <c r="B157" t="s">
        <v>132</v>
      </c>
      <c r="E157" s="28"/>
    </row>
    <row r="158" spans="2:5" x14ac:dyDescent="0.2">
      <c r="B158" t="s">
        <v>133</v>
      </c>
      <c r="E158" s="28"/>
    </row>
    <row r="159" spans="2:5" x14ac:dyDescent="0.2">
      <c r="B159" t="s">
        <v>134</v>
      </c>
      <c r="E159" s="28"/>
    </row>
    <row r="160" spans="2:5" x14ac:dyDescent="0.2">
      <c r="B160" t="s">
        <v>135</v>
      </c>
      <c r="E160" s="28"/>
    </row>
    <row r="161" spans="2:7" x14ac:dyDescent="0.2">
      <c r="B161" t="s">
        <v>136</v>
      </c>
      <c r="E161" s="28"/>
    </row>
    <row r="162" spans="2:7" x14ac:dyDescent="0.2">
      <c r="B162" t="s">
        <v>137</v>
      </c>
      <c r="E162" s="28"/>
    </row>
    <row r="163" spans="2:7" x14ac:dyDescent="0.2">
      <c r="B163" t="s">
        <v>138</v>
      </c>
      <c r="E163" s="28"/>
    </row>
    <row r="164" spans="2:7" x14ac:dyDescent="0.2">
      <c r="B164" t="s">
        <v>139</v>
      </c>
      <c r="E164" s="28"/>
    </row>
    <row r="165" spans="2:7" x14ac:dyDescent="0.2">
      <c r="B165" t="s">
        <v>140</v>
      </c>
      <c r="E165" s="28"/>
    </row>
    <row r="166" spans="2:7" x14ac:dyDescent="0.2">
      <c r="B166" t="s">
        <v>141</v>
      </c>
      <c r="E166" s="28"/>
    </row>
    <row r="167" spans="2:7" x14ac:dyDescent="0.2">
      <c r="B167" t="s">
        <v>142</v>
      </c>
      <c r="E167" s="28"/>
    </row>
    <row r="168" spans="2:7" x14ac:dyDescent="0.2">
      <c r="B168" t="s">
        <v>143</v>
      </c>
      <c r="E168" s="28"/>
    </row>
    <row r="169" spans="2:7" x14ac:dyDescent="0.2">
      <c r="B169" t="s">
        <v>144</v>
      </c>
      <c r="E169" s="28"/>
    </row>
    <row r="170" spans="2:7" x14ac:dyDescent="0.2">
      <c r="B170" t="s">
        <v>145</v>
      </c>
      <c r="E170" s="28"/>
    </row>
    <row r="171" spans="2:7" x14ac:dyDescent="0.2">
      <c r="B171" t="s">
        <v>146</v>
      </c>
      <c r="E171" s="28"/>
    </row>
    <row r="172" spans="2:7" x14ac:dyDescent="0.2">
      <c r="B172" s="24" t="s">
        <v>11</v>
      </c>
      <c r="C172" s="24"/>
      <c r="D172" s="24"/>
      <c r="E172" s="28"/>
      <c r="F172" s="24"/>
      <c r="G172" s="24"/>
    </row>
    <row r="173" spans="2:7" x14ac:dyDescent="0.2">
      <c r="B173" s="24"/>
      <c r="C173" s="24"/>
      <c r="D173" s="24"/>
      <c r="E173" s="28"/>
      <c r="F173" s="24"/>
      <c r="G173" s="24"/>
    </row>
    <row r="176" spans="2:7" x14ac:dyDescent="0.2">
      <c r="B176" t="s">
        <v>162</v>
      </c>
    </row>
    <row r="177" spans="2:6" x14ac:dyDescent="0.2">
      <c r="B177" t="s">
        <v>0</v>
      </c>
      <c r="C177" t="s">
        <v>78</v>
      </c>
      <c r="D177" t="s">
        <v>77</v>
      </c>
      <c r="E177" t="s">
        <v>33</v>
      </c>
      <c r="F177" t="s">
        <v>4</v>
      </c>
    </row>
    <row r="178" spans="2:6" x14ac:dyDescent="0.2">
      <c r="B178" t="s">
        <v>158</v>
      </c>
    </row>
    <row r="179" spans="2:6" x14ac:dyDescent="0.2">
      <c r="B179" t="s">
        <v>159</v>
      </c>
    </row>
    <row r="180" spans="2:6" x14ac:dyDescent="0.2">
      <c r="B180" t="s">
        <v>160</v>
      </c>
    </row>
    <row r="181" spans="2:6" x14ac:dyDescent="0.2">
      <c r="B181" t="s">
        <v>161</v>
      </c>
    </row>
    <row r="182" spans="2:6" x14ac:dyDescent="0.2">
      <c r="B182" t="s">
        <v>148</v>
      </c>
    </row>
    <row r="183" spans="2:6" x14ac:dyDescent="0.2">
      <c r="B183" t="s">
        <v>149</v>
      </c>
    </row>
    <row r="184" spans="2:6" x14ac:dyDescent="0.2">
      <c r="B184" t="s">
        <v>150</v>
      </c>
    </row>
    <row r="185" spans="2:6" x14ac:dyDescent="0.2">
      <c r="B185" t="s">
        <v>151</v>
      </c>
    </row>
    <row r="186" spans="2:6" x14ac:dyDescent="0.2">
      <c r="B186" t="s">
        <v>152</v>
      </c>
    </row>
    <row r="187" spans="2:6" x14ac:dyDescent="0.2">
      <c r="B187" t="s">
        <v>153</v>
      </c>
    </row>
    <row r="188" spans="2:6" x14ac:dyDescent="0.2">
      <c r="B188" t="s">
        <v>154</v>
      </c>
    </row>
    <row r="189" spans="2:6" x14ac:dyDescent="0.2">
      <c r="B189" t="s">
        <v>155</v>
      </c>
    </row>
    <row r="190" spans="2:6" x14ac:dyDescent="0.2">
      <c r="B190" t="s">
        <v>156</v>
      </c>
    </row>
    <row r="191" spans="2:6" x14ac:dyDescent="0.2">
      <c r="B191" t="s">
        <v>157</v>
      </c>
    </row>
    <row r="192" spans="2:6" x14ac:dyDescent="0.2">
      <c r="B192" t="s">
        <v>11</v>
      </c>
    </row>
    <row r="195" spans="2:6" s="20" customFormat="1" x14ac:dyDescent="0.2">
      <c r="B195" s="20" t="s">
        <v>248</v>
      </c>
    </row>
    <row r="196" spans="2:6" s="20" customFormat="1" x14ac:dyDescent="0.2">
      <c r="B196" s="20" t="s">
        <v>0</v>
      </c>
      <c r="C196" s="20" t="s">
        <v>250</v>
      </c>
      <c r="D196" s="20" t="s">
        <v>251</v>
      </c>
      <c r="E196" s="20" t="s">
        <v>33</v>
      </c>
      <c r="F196" s="20" t="s">
        <v>4</v>
      </c>
    </row>
    <row r="197" spans="2:6" s="20" customFormat="1" x14ac:dyDescent="0.2">
      <c r="B197" s="20" t="s">
        <v>184</v>
      </c>
      <c r="E197" s="19"/>
    </row>
    <row r="198" spans="2:6" s="20" customFormat="1" x14ac:dyDescent="0.2">
      <c r="B198" s="20" t="s">
        <v>249</v>
      </c>
      <c r="E198" s="19"/>
    </row>
    <row r="199" spans="2:6" s="20" customFormat="1" x14ac:dyDescent="0.2">
      <c r="B199" s="20" t="s">
        <v>244</v>
      </c>
      <c r="E199" s="19"/>
    </row>
    <row r="200" spans="2:6" s="20" customFormat="1" x14ac:dyDescent="0.2">
      <c r="B200" s="20" t="s">
        <v>245</v>
      </c>
      <c r="E200" s="19"/>
    </row>
    <row r="201" spans="2:6" s="20" customFormat="1" x14ac:dyDescent="0.2">
      <c r="B201" s="20" t="s">
        <v>246</v>
      </c>
      <c r="E201" s="19"/>
    </row>
    <row r="202" spans="2:6" s="20" customFormat="1" x14ac:dyDescent="0.2">
      <c r="B202" s="20" t="s">
        <v>247</v>
      </c>
      <c r="E202" s="19"/>
    </row>
    <row r="203" spans="2:6" s="20" customFormat="1" x14ac:dyDescent="0.2">
      <c r="B203" s="20" t="s">
        <v>19</v>
      </c>
      <c r="E203" s="19"/>
    </row>
    <row r="204" spans="2:6" s="20" customFormat="1" x14ac:dyDescent="0.2">
      <c r="E204" s="19"/>
    </row>
    <row r="206" spans="2:6" x14ac:dyDescent="0.2">
      <c r="B206" t="s">
        <v>163</v>
      </c>
    </row>
    <row r="207" spans="2:6" x14ac:dyDescent="0.2">
      <c r="B207" t="s">
        <v>0</v>
      </c>
      <c r="C207" t="s">
        <v>180</v>
      </c>
      <c r="D207" t="s">
        <v>179</v>
      </c>
      <c r="E207" t="s">
        <v>33</v>
      </c>
      <c r="F207" t="s">
        <v>4</v>
      </c>
    </row>
    <row r="208" spans="2:6" x14ac:dyDescent="0.2">
      <c r="B208" t="s">
        <v>164</v>
      </c>
      <c r="E208" s="28"/>
    </row>
    <row r="209" spans="2:5" x14ac:dyDescent="0.2">
      <c r="B209" t="s">
        <v>165</v>
      </c>
      <c r="E209" s="28"/>
    </row>
    <row r="210" spans="2:5" x14ac:dyDescent="0.2">
      <c r="B210" t="s">
        <v>175</v>
      </c>
      <c r="E210" s="28"/>
    </row>
    <row r="211" spans="2:5" x14ac:dyDescent="0.2">
      <c r="B211" s="24" t="s">
        <v>166</v>
      </c>
      <c r="E211" s="28"/>
    </row>
    <row r="212" spans="2:5" x14ac:dyDescent="0.2">
      <c r="B212" s="24" t="s">
        <v>167</v>
      </c>
      <c r="E212" s="28"/>
    </row>
    <row r="213" spans="2:5" x14ac:dyDescent="0.2">
      <c r="B213" s="24" t="s">
        <v>176</v>
      </c>
      <c r="E213" s="28"/>
    </row>
    <row r="214" spans="2:5" x14ac:dyDescent="0.2">
      <c r="B214" t="s">
        <v>168</v>
      </c>
      <c r="E214" s="28"/>
    </row>
    <row r="215" spans="2:5" x14ac:dyDescent="0.2">
      <c r="B215" s="24" t="s">
        <v>169</v>
      </c>
      <c r="E215" s="28"/>
    </row>
    <row r="216" spans="2:5" x14ac:dyDescent="0.2">
      <c r="B216" s="24" t="s">
        <v>170</v>
      </c>
      <c r="E216" s="28"/>
    </row>
    <row r="217" spans="2:5" x14ac:dyDescent="0.2">
      <c r="B217" s="24" t="s">
        <v>177</v>
      </c>
      <c r="E217" s="28"/>
    </row>
    <row r="218" spans="2:5" x14ac:dyDescent="0.2">
      <c r="B218" s="24" t="s">
        <v>171</v>
      </c>
      <c r="E218" s="28"/>
    </row>
    <row r="219" spans="2:5" x14ac:dyDescent="0.2">
      <c r="B219" s="24" t="s">
        <v>172</v>
      </c>
      <c r="E219" s="28"/>
    </row>
    <row r="220" spans="2:5" x14ac:dyDescent="0.2">
      <c r="B220" s="24" t="s">
        <v>173</v>
      </c>
      <c r="E220" s="28"/>
    </row>
    <row r="221" spans="2:5" x14ac:dyDescent="0.2">
      <c r="B221" s="24" t="s">
        <v>178</v>
      </c>
      <c r="E221" s="28"/>
    </row>
    <row r="222" spans="2:5" x14ac:dyDescent="0.2">
      <c r="B222" s="24" t="s">
        <v>174</v>
      </c>
      <c r="E222" s="28"/>
    </row>
    <row r="223" spans="2:5" x14ac:dyDescent="0.2">
      <c r="B223" t="s">
        <v>11</v>
      </c>
      <c r="E223" s="28"/>
    </row>
    <row r="224" spans="2:5" x14ac:dyDescent="0.2">
      <c r="E224" s="28"/>
    </row>
    <row r="226" spans="1:6" s="20" customFormat="1" x14ac:dyDescent="0.2">
      <c r="B226" s="20" t="s">
        <v>252</v>
      </c>
    </row>
    <row r="227" spans="1:6" s="20" customFormat="1" x14ac:dyDescent="0.2">
      <c r="B227" s="20" t="s">
        <v>0</v>
      </c>
      <c r="C227" s="20" t="s">
        <v>78</v>
      </c>
      <c r="D227" s="20" t="s">
        <v>77</v>
      </c>
      <c r="E227" s="20" t="s">
        <v>33</v>
      </c>
      <c r="F227" s="20" t="s">
        <v>4</v>
      </c>
    </row>
    <row r="228" spans="1:6" s="20" customFormat="1" x14ac:dyDescent="0.2">
      <c r="B228" s="20" t="s">
        <v>262</v>
      </c>
      <c r="E228" s="19"/>
    </row>
    <row r="229" spans="1:6" s="20" customFormat="1" x14ac:dyDescent="0.2">
      <c r="B229" s="20" t="s">
        <v>253</v>
      </c>
      <c r="E229" s="19"/>
    </row>
    <row r="230" spans="1:6" s="20" customFormat="1" x14ac:dyDescent="0.2">
      <c r="B230" s="20" t="s">
        <v>254</v>
      </c>
      <c r="E230" s="19"/>
    </row>
    <row r="231" spans="1:6" s="20" customFormat="1" x14ac:dyDescent="0.2">
      <c r="B231" s="20" t="s">
        <v>255</v>
      </c>
      <c r="E231" s="19"/>
    </row>
    <row r="232" spans="1:6" s="20" customFormat="1" x14ac:dyDescent="0.2">
      <c r="B232" s="20" t="s">
        <v>256</v>
      </c>
      <c r="E232" s="19"/>
    </row>
    <row r="233" spans="1:6" s="20" customFormat="1" x14ac:dyDescent="0.2">
      <c r="B233" s="20" t="s">
        <v>257</v>
      </c>
      <c r="E233" s="19"/>
    </row>
    <row r="234" spans="1:6" s="20" customFormat="1" x14ac:dyDescent="0.2">
      <c r="B234" s="20" t="s">
        <v>258</v>
      </c>
      <c r="E234" s="19"/>
    </row>
    <row r="235" spans="1:6" s="20" customFormat="1" x14ac:dyDescent="0.2">
      <c r="B235" s="20" t="s">
        <v>259</v>
      </c>
      <c r="E235" s="19"/>
    </row>
    <row r="236" spans="1:6" s="20" customFormat="1" x14ac:dyDescent="0.2">
      <c r="B236" s="20" t="s">
        <v>260</v>
      </c>
      <c r="E236" s="19"/>
    </row>
    <row r="237" spans="1:6" s="20" customFormat="1" x14ac:dyDescent="0.2">
      <c r="B237" s="20" t="s">
        <v>11</v>
      </c>
      <c r="E237" s="19"/>
    </row>
    <row r="238" spans="1:6" s="20" customFormat="1" x14ac:dyDescent="0.2">
      <c r="E238" s="19"/>
    </row>
    <row r="239" spans="1:6" s="20" customFormat="1" x14ac:dyDescent="0.2"/>
    <row r="240" spans="1:6" x14ac:dyDescent="0.2">
      <c r="A240" s="23" t="s">
        <v>263</v>
      </c>
    </row>
    <row r="241" spans="1:8" x14ac:dyDescent="0.2">
      <c r="B241" t="s">
        <v>181</v>
      </c>
    </row>
    <row r="242" spans="1:8" x14ac:dyDescent="0.2">
      <c r="B242" t="s">
        <v>0</v>
      </c>
      <c r="C242" t="s">
        <v>183</v>
      </c>
      <c r="D242" t="s">
        <v>182</v>
      </c>
      <c r="E242" t="s">
        <v>33</v>
      </c>
      <c r="F242" t="s">
        <v>4</v>
      </c>
    </row>
    <row r="243" spans="1:8" x14ac:dyDescent="0.2">
      <c r="B243" s="22" t="s">
        <v>184</v>
      </c>
      <c r="E243" s="19"/>
    </row>
    <row r="244" spans="1:8" x14ac:dyDescent="0.2">
      <c r="B244" s="22" t="s">
        <v>185</v>
      </c>
      <c r="E244" s="19"/>
    </row>
    <row r="245" spans="1:8" x14ac:dyDescent="0.2">
      <c r="B245" s="22" t="s">
        <v>186</v>
      </c>
      <c r="E245" s="19"/>
    </row>
    <row r="246" spans="1:8" x14ac:dyDescent="0.2">
      <c r="B246" s="22" t="s">
        <v>187</v>
      </c>
      <c r="E246" s="19"/>
      <c r="H246" s="20"/>
    </row>
    <row r="247" spans="1:8" x14ac:dyDescent="0.2">
      <c r="A247" s="20"/>
      <c r="B247" s="22" t="s">
        <v>188</v>
      </c>
      <c r="E247" s="19"/>
      <c r="H247" s="20"/>
    </row>
    <row r="248" spans="1:8" x14ac:dyDescent="0.2">
      <c r="A248" s="20"/>
      <c r="B248" s="22" t="s">
        <v>189</v>
      </c>
      <c r="E248" s="19"/>
      <c r="H248" s="20"/>
    </row>
    <row r="249" spans="1:8" x14ac:dyDescent="0.2">
      <c r="B249" s="21" t="s">
        <v>190</v>
      </c>
      <c r="E249" s="19"/>
      <c r="H249" s="20"/>
    </row>
    <row r="250" spans="1:8" x14ac:dyDescent="0.2">
      <c r="A250" s="20"/>
      <c r="B250" s="21" t="s">
        <v>191</v>
      </c>
      <c r="E250" s="19"/>
      <c r="H250" s="20"/>
    </row>
    <row r="251" spans="1:8" x14ac:dyDescent="0.2">
      <c r="A251" s="20"/>
      <c r="B251" s="21" t="s">
        <v>192</v>
      </c>
      <c r="E251" s="19"/>
      <c r="H251" s="20"/>
    </row>
    <row r="252" spans="1:8" x14ac:dyDescent="0.2">
      <c r="A252" s="20"/>
      <c r="B252" s="21" t="s">
        <v>193</v>
      </c>
      <c r="E252" s="19"/>
      <c r="H252" s="20"/>
    </row>
    <row r="253" spans="1:8" x14ac:dyDescent="0.2">
      <c r="A253" s="20"/>
      <c r="B253" s="21" t="s">
        <v>194</v>
      </c>
      <c r="E253" s="19"/>
      <c r="H253" s="20"/>
    </row>
    <row r="254" spans="1:8" x14ac:dyDescent="0.2">
      <c r="A254" s="20"/>
      <c r="B254" s="21" t="s">
        <v>195</v>
      </c>
      <c r="E254" s="19"/>
      <c r="H254" s="20"/>
    </row>
    <row r="255" spans="1:8" x14ac:dyDescent="0.2">
      <c r="A255" s="20"/>
      <c r="B255" s="21" t="s">
        <v>196</v>
      </c>
      <c r="E255" s="19"/>
      <c r="H255" s="20"/>
    </row>
    <row r="256" spans="1:8" x14ac:dyDescent="0.2">
      <c r="A256" s="20"/>
      <c r="B256" s="21" t="s">
        <v>197</v>
      </c>
      <c r="E256" s="19"/>
      <c r="H256" s="20"/>
    </row>
    <row r="257" spans="1:8" x14ac:dyDescent="0.2">
      <c r="A257" s="20"/>
      <c r="B257" s="21" t="s">
        <v>198</v>
      </c>
      <c r="E257" s="19"/>
      <c r="H257" s="20"/>
    </row>
    <row r="258" spans="1:8" x14ac:dyDescent="0.2">
      <c r="A258" s="20"/>
      <c r="B258" s="21" t="s">
        <v>199</v>
      </c>
      <c r="E258" s="19"/>
      <c r="H258" s="20"/>
    </row>
    <row r="259" spans="1:8" x14ac:dyDescent="0.2">
      <c r="A259" s="20"/>
      <c r="B259" s="21" t="s">
        <v>200</v>
      </c>
      <c r="E259" s="19"/>
      <c r="H259" s="20"/>
    </row>
    <row r="260" spans="1:8" x14ac:dyDescent="0.2">
      <c r="A260" s="20"/>
      <c r="B260" s="21" t="s">
        <v>201</v>
      </c>
      <c r="E260" s="19"/>
      <c r="H260" s="20"/>
    </row>
    <row r="261" spans="1:8" x14ac:dyDescent="0.2">
      <c r="A261" s="20"/>
      <c r="B261" s="21" t="s">
        <v>202</v>
      </c>
      <c r="E261" s="19"/>
      <c r="H261" s="20"/>
    </row>
    <row r="262" spans="1:8" x14ac:dyDescent="0.2">
      <c r="A262" s="20"/>
      <c r="B262" s="21" t="s">
        <v>203</v>
      </c>
      <c r="E262" s="19"/>
      <c r="H262" s="20"/>
    </row>
    <row r="263" spans="1:8" x14ac:dyDescent="0.2">
      <c r="A263" s="20"/>
      <c r="B263" s="21" t="s">
        <v>204</v>
      </c>
      <c r="E263" s="19"/>
      <c r="H263" s="20"/>
    </row>
    <row r="264" spans="1:8" x14ac:dyDescent="0.2">
      <c r="A264" s="20"/>
      <c r="B264" s="21" t="s">
        <v>205</v>
      </c>
      <c r="E264" s="19"/>
      <c r="H264" s="20"/>
    </row>
    <row r="265" spans="1:8" x14ac:dyDescent="0.2">
      <c r="A265" s="20"/>
      <c r="B265" s="21" t="s">
        <v>206</v>
      </c>
      <c r="E265" s="19"/>
      <c r="H265" s="20"/>
    </row>
    <row r="266" spans="1:8" x14ac:dyDescent="0.2">
      <c r="A266" s="20"/>
      <c r="B266" s="21" t="s">
        <v>207</v>
      </c>
      <c r="E266" s="19"/>
      <c r="H266" s="20"/>
    </row>
    <row r="267" spans="1:8" x14ac:dyDescent="0.2">
      <c r="A267" s="20"/>
      <c r="B267" s="21" t="s">
        <v>208</v>
      </c>
      <c r="E267" s="19"/>
      <c r="H267" s="20"/>
    </row>
    <row r="268" spans="1:8" x14ac:dyDescent="0.2">
      <c r="A268" s="20"/>
      <c r="B268" s="21" t="s">
        <v>209</v>
      </c>
      <c r="E268" s="19"/>
      <c r="H268" s="20"/>
    </row>
    <row r="269" spans="1:8" x14ac:dyDescent="0.2">
      <c r="A269" s="20"/>
      <c r="B269" s="21" t="s">
        <v>210</v>
      </c>
      <c r="E269" s="19"/>
      <c r="H269" s="20"/>
    </row>
    <row r="270" spans="1:8" x14ac:dyDescent="0.2">
      <c r="A270" s="20"/>
      <c r="B270" s="21" t="s">
        <v>211</v>
      </c>
      <c r="E270" s="19"/>
      <c r="H270" s="20"/>
    </row>
    <row r="271" spans="1:8" x14ac:dyDescent="0.2">
      <c r="A271" s="20"/>
      <c r="B271" s="21" t="s">
        <v>212</v>
      </c>
      <c r="E271" s="19"/>
      <c r="H271" s="20"/>
    </row>
    <row r="272" spans="1:8" x14ac:dyDescent="0.2">
      <c r="A272" s="20"/>
      <c r="B272" s="21" t="s">
        <v>213</v>
      </c>
      <c r="E272" s="19"/>
      <c r="H272" s="20"/>
    </row>
    <row r="273" spans="1:8" x14ac:dyDescent="0.2">
      <c r="A273" s="20"/>
      <c r="B273" s="21" t="s">
        <v>214</v>
      </c>
      <c r="E273" s="19"/>
      <c r="H273" s="20"/>
    </row>
    <row r="274" spans="1:8" x14ac:dyDescent="0.2">
      <c r="A274" s="20"/>
      <c r="B274" s="21" t="s">
        <v>215</v>
      </c>
      <c r="E274" s="19"/>
      <c r="H274" s="20"/>
    </row>
    <row r="275" spans="1:8" x14ac:dyDescent="0.2">
      <c r="A275" s="20"/>
      <c r="B275" s="21" t="s">
        <v>216</v>
      </c>
      <c r="E275" s="19"/>
      <c r="H275" s="20"/>
    </row>
    <row r="276" spans="1:8" x14ac:dyDescent="0.2">
      <c r="A276" s="20"/>
      <c r="B276" s="21" t="s">
        <v>217</v>
      </c>
      <c r="E276" s="19"/>
      <c r="H276" s="20"/>
    </row>
    <row r="277" spans="1:8" x14ac:dyDescent="0.2">
      <c r="A277" s="20"/>
      <c r="B277" s="21" t="s">
        <v>218</v>
      </c>
      <c r="E277" s="19"/>
      <c r="H277" s="20"/>
    </row>
    <row r="278" spans="1:8" x14ac:dyDescent="0.2">
      <c r="A278" s="20"/>
      <c r="B278" s="21" t="s">
        <v>219</v>
      </c>
      <c r="E278" s="19"/>
      <c r="H278" s="20"/>
    </row>
    <row r="279" spans="1:8" x14ac:dyDescent="0.2">
      <c r="A279" s="20"/>
      <c r="B279" s="21" t="s">
        <v>220</v>
      </c>
      <c r="E279" s="19"/>
      <c r="H279" s="20"/>
    </row>
    <row r="280" spans="1:8" x14ac:dyDescent="0.2">
      <c r="A280" s="20"/>
      <c r="B280" s="21" t="s">
        <v>221</v>
      </c>
      <c r="E280" s="19"/>
      <c r="H280" s="20"/>
    </row>
    <row r="281" spans="1:8" x14ac:dyDescent="0.2">
      <c r="A281" s="20"/>
      <c r="B281" s="21" t="s">
        <v>222</v>
      </c>
      <c r="E281" s="19"/>
      <c r="H281" s="20"/>
    </row>
    <row r="282" spans="1:8" x14ac:dyDescent="0.2">
      <c r="A282" s="20"/>
      <c r="B282" s="21" t="s">
        <v>223</v>
      </c>
      <c r="E282" s="19"/>
      <c r="H282" s="20"/>
    </row>
    <row r="283" spans="1:8" x14ac:dyDescent="0.2">
      <c r="A283" s="20"/>
      <c r="B283" s="21" t="s">
        <v>224</v>
      </c>
      <c r="E283" s="19"/>
      <c r="H283" s="20"/>
    </row>
    <row r="284" spans="1:8" x14ac:dyDescent="0.2">
      <c r="B284" s="20" t="s">
        <v>225</v>
      </c>
      <c r="E284" s="19"/>
      <c r="H284" s="20"/>
    </row>
    <row r="285" spans="1:8" x14ac:dyDescent="0.2">
      <c r="A285" s="20"/>
      <c r="B285" s="20" t="s">
        <v>226</v>
      </c>
      <c r="E285" s="19"/>
      <c r="H285" s="20"/>
    </row>
    <row r="286" spans="1:8" x14ac:dyDescent="0.2">
      <c r="A286" s="20"/>
      <c r="B286" s="20" t="s">
        <v>227</v>
      </c>
      <c r="E286" s="19"/>
      <c r="H286" s="20"/>
    </row>
    <row r="287" spans="1:8" x14ac:dyDescent="0.2">
      <c r="A287" s="20"/>
      <c r="B287" s="20" t="s">
        <v>228</v>
      </c>
      <c r="E287" s="19"/>
      <c r="H287" s="20"/>
    </row>
    <row r="288" spans="1:8" x14ac:dyDescent="0.2">
      <c r="A288" s="20"/>
      <c r="B288" s="20" t="s">
        <v>229</v>
      </c>
      <c r="E288" s="19"/>
      <c r="H288" s="20"/>
    </row>
    <row r="289" spans="1:6" x14ac:dyDescent="0.2">
      <c r="A289" s="20"/>
      <c r="B289" s="20" t="s">
        <v>230</v>
      </c>
      <c r="E289" s="19"/>
    </row>
    <row r="290" spans="1:6" x14ac:dyDescent="0.2">
      <c r="B290" t="s">
        <v>11</v>
      </c>
      <c r="E290" s="19"/>
    </row>
    <row r="291" spans="1:6" x14ac:dyDescent="0.2">
      <c r="E291" s="19"/>
    </row>
    <row r="294" spans="1:6" x14ac:dyDescent="0.2">
      <c r="B294" t="s">
        <v>231</v>
      </c>
    </row>
    <row r="295" spans="1:6" x14ac:dyDescent="0.2">
      <c r="B295" t="s">
        <v>0</v>
      </c>
      <c r="C295" t="s">
        <v>242</v>
      </c>
      <c r="D295" t="s">
        <v>271</v>
      </c>
      <c r="E295" t="s">
        <v>33</v>
      </c>
      <c r="F295" t="s">
        <v>4</v>
      </c>
    </row>
    <row r="296" spans="1:6" x14ac:dyDescent="0.2">
      <c r="B296" t="s">
        <v>232</v>
      </c>
      <c r="E296" s="19"/>
    </row>
    <row r="297" spans="1:6" x14ac:dyDescent="0.2">
      <c r="B297" t="s">
        <v>233</v>
      </c>
      <c r="E297" s="19"/>
    </row>
    <row r="298" spans="1:6" x14ac:dyDescent="0.2">
      <c r="B298" t="s">
        <v>243</v>
      </c>
      <c r="E298" s="19"/>
    </row>
    <row r="299" spans="1:6" x14ac:dyDescent="0.2">
      <c r="B299" t="s">
        <v>241</v>
      </c>
      <c r="E299" s="19"/>
    </row>
    <row r="300" spans="1:6" x14ac:dyDescent="0.2">
      <c r="B300" t="s">
        <v>234</v>
      </c>
      <c r="E300" s="19"/>
    </row>
    <row r="301" spans="1:6" x14ac:dyDescent="0.2">
      <c r="B301" t="s">
        <v>235</v>
      </c>
      <c r="E301" s="19"/>
    </row>
    <row r="302" spans="1:6" x14ac:dyDescent="0.2">
      <c r="B302" t="s">
        <v>236</v>
      </c>
      <c r="E302" s="19"/>
    </row>
    <row r="303" spans="1:6" x14ac:dyDescent="0.2">
      <c r="B303" t="s">
        <v>237</v>
      </c>
      <c r="E303" s="19"/>
    </row>
    <row r="304" spans="1:6" x14ac:dyDescent="0.2">
      <c r="B304" t="s">
        <v>238</v>
      </c>
      <c r="E304" s="19"/>
    </row>
    <row r="305" spans="1:7" x14ac:dyDescent="0.2">
      <c r="B305" t="s">
        <v>239</v>
      </c>
      <c r="E305" s="19"/>
    </row>
    <row r="306" spans="1:7" x14ac:dyDescent="0.2">
      <c r="B306" t="s">
        <v>240</v>
      </c>
      <c r="E306" s="19"/>
    </row>
    <row r="307" spans="1:7" x14ac:dyDescent="0.2">
      <c r="B307" t="s">
        <v>261</v>
      </c>
      <c r="E307" s="19"/>
    </row>
    <row r="308" spans="1:7" x14ac:dyDescent="0.2">
      <c r="B308" t="s">
        <v>11</v>
      </c>
      <c r="E308" s="19"/>
    </row>
    <row r="309" spans="1:7" x14ac:dyDescent="0.2">
      <c r="B309" s="20"/>
      <c r="C309" s="20"/>
      <c r="D309" s="20"/>
      <c r="E309" s="19"/>
      <c r="F309" s="20"/>
    </row>
    <row r="310" spans="1:7" x14ac:dyDescent="0.2">
      <c r="B310" t="s">
        <v>3</v>
      </c>
      <c r="E310" s="26">
        <f>SUBTOTAL(109,ProServices[Unit Price])</f>
        <v>0</v>
      </c>
    </row>
    <row r="312" spans="1:7" x14ac:dyDescent="0.2">
      <c r="A312" s="27" t="s">
        <v>264</v>
      </c>
    </row>
    <row r="313" spans="1:7" x14ac:dyDescent="0.2">
      <c r="A313" s="23" t="s">
        <v>1</v>
      </c>
    </row>
    <row r="314" spans="1:7" x14ac:dyDescent="0.2">
      <c r="B314" s="20" t="s">
        <v>12</v>
      </c>
      <c r="C314" s="20"/>
      <c r="D314" s="20"/>
      <c r="E314" s="20"/>
      <c r="F314" s="20"/>
      <c r="G314" s="20"/>
    </row>
    <row r="315" spans="1:7" x14ac:dyDescent="0.2">
      <c r="B315" s="20" t="s">
        <v>0</v>
      </c>
      <c r="C315" s="20" t="s">
        <v>2</v>
      </c>
      <c r="D315" s="20" t="s">
        <v>265</v>
      </c>
      <c r="E315" s="20" t="s">
        <v>3</v>
      </c>
      <c r="F315" s="20" t="s">
        <v>4</v>
      </c>
      <c r="G315" s="20" t="s">
        <v>266</v>
      </c>
    </row>
    <row r="316" spans="1:7" x14ac:dyDescent="0.2">
      <c r="B316" s="20" t="s">
        <v>6</v>
      </c>
      <c r="C316" s="19"/>
      <c r="D316" s="19"/>
      <c r="E316" s="19">
        <f>+SUM(PrimarySoftwareRecur[[#This Row],[License]],PrimarySoftwareRecur[[#This Row],[Support]])</f>
        <v>0</v>
      </c>
      <c r="F316" s="20"/>
      <c r="G316" s="15"/>
    </row>
    <row r="317" spans="1:7" x14ac:dyDescent="0.2">
      <c r="B317" s="20" t="s">
        <v>7</v>
      </c>
      <c r="C317" s="19"/>
      <c r="D317" s="19"/>
      <c r="E317" s="19">
        <f>+SUM(PrimarySoftwareRecur[[#This Row],[License]],PrimarySoftwareRecur[[#This Row],[Support]])</f>
        <v>0</v>
      </c>
      <c r="F317" s="20"/>
      <c r="G317" s="15"/>
    </row>
    <row r="318" spans="1:7" x14ac:dyDescent="0.2">
      <c r="B318" s="20" t="s">
        <v>8</v>
      </c>
      <c r="C318" s="19"/>
      <c r="D318" s="19"/>
      <c r="E318" s="19">
        <f>+SUM(PrimarySoftwareRecur[[#This Row],[License]],PrimarySoftwareRecur[[#This Row],[Support]])</f>
        <v>0</v>
      </c>
      <c r="F318" s="20"/>
      <c r="G318" s="15"/>
    </row>
    <row r="319" spans="1:7" x14ac:dyDescent="0.2">
      <c r="B319" s="20" t="s">
        <v>9</v>
      </c>
      <c r="C319" s="19"/>
      <c r="D319" s="19"/>
      <c r="E319" s="19">
        <f>+SUM(PrimarySoftwareRecur[[#This Row],[License]],PrimarySoftwareRecur[[#This Row],[Support]])</f>
        <v>0</v>
      </c>
      <c r="F319" s="20"/>
      <c r="G319" s="15"/>
    </row>
    <row r="320" spans="1:7" x14ac:dyDescent="0.2">
      <c r="B320" s="20" t="s">
        <v>11</v>
      </c>
      <c r="C320" s="19"/>
      <c r="D320" s="19"/>
      <c r="E320" s="19">
        <f>+SUM(PrimarySoftwareRecur[[#This Row],[License]],PrimarySoftwareRecur[[#This Row],[Support]])</f>
        <v>0</v>
      </c>
      <c r="F320" s="20"/>
      <c r="G320" s="15"/>
    </row>
    <row r="321" spans="2:7" x14ac:dyDescent="0.2">
      <c r="B321" s="20"/>
      <c r="C321" s="19"/>
      <c r="D321" s="19"/>
      <c r="E321" s="19">
        <f>+SUM(PrimarySoftwareRecur[[#This Row],[License]],PrimarySoftwareRecur[[#This Row],[Support]])</f>
        <v>0</v>
      </c>
      <c r="F321" s="20"/>
      <c r="G321" s="15"/>
    </row>
    <row r="322" spans="2:7" x14ac:dyDescent="0.2">
      <c r="B322" s="20" t="s">
        <v>3</v>
      </c>
      <c r="C322" s="8"/>
      <c r="D322" s="8"/>
      <c r="E322" s="26">
        <f>SUBTOTAL(109,PrimarySoftwareRecur[Total])</f>
        <v>0</v>
      </c>
      <c r="F322" s="20"/>
      <c r="G322" s="14">
        <f>SUBTOTAL(104,PrimarySoftwareRecur[Annual Escalation %])</f>
        <v>0</v>
      </c>
    </row>
    <row r="323" spans="2:7" x14ac:dyDescent="0.2">
      <c r="B323" s="20"/>
      <c r="C323" s="20"/>
      <c r="D323" s="20"/>
      <c r="E323" s="20"/>
      <c r="F323" s="20"/>
      <c r="G323" s="20"/>
    </row>
    <row r="324" spans="2:7" x14ac:dyDescent="0.2">
      <c r="B324" s="20"/>
      <c r="C324" s="20"/>
      <c r="D324" s="20"/>
      <c r="E324" s="20"/>
      <c r="F324" s="20"/>
      <c r="G324" s="20"/>
    </row>
    <row r="325" spans="2:7" x14ac:dyDescent="0.2">
      <c r="B325" s="20" t="s">
        <v>13</v>
      </c>
      <c r="C325" s="20"/>
      <c r="D325" s="20"/>
      <c r="E325" s="20"/>
      <c r="F325" s="20"/>
      <c r="G325" s="20"/>
    </row>
    <row r="326" spans="2:7" x14ac:dyDescent="0.2">
      <c r="B326" s="20" t="s">
        <v>0</v>
      </c>
      <c r="C326" s="20" t="s">
        <v>2</v>
      </c>
      <c r="D326" s="20" t="s">
        <v>265</v>
      </c>
      <c r="E326" s="20" t="s">
        <v>3</v>
      </c>
      <c r="F326" s="20" t="s">
        <v>4</v>
      </c>
      <c r="G326" s="20" t="s">
        <v>266</v>
      </c>
    </row>
    <row r="327" spans="2:7" x14ac:dyDescent="0.2">
      <c r="B327" s="20" t="s">
        <v>80</v>
      </c>
      <c r="C327" s="19"/>
      <c r="D327" s="19"/>
      <c r="E327" s="19">
        <f>+SUM(SecondarySoftwareRecur[[#This Row],[License]],SecondarySoftwareRecur[[#This Row],[Support]])</f>
        <v>0</v>
      </c>
      <c r="F327" s="20"/>
      <c r="G327" s="15"/>
    </row>
    <row r="328" spans="2:7" x14ac:dyDescent="0.2">
      <c r="B328" s="20" t="s">
        <v>14</v>
      </c>
      <c r="C328" s="19"/>
      <c r="D328" s="19"/>
      <c r="E328" s="19">
        <f>+SUM(SecondarySoftwareRecur[[#This Row],[License]],SecondarySoftwareRecur[[#This Row],[Support]])</f>
        <v>0</v>
      </c>
      <c r="F328" s="20"/>
      <c r="G328" s="15"/>
    </row>
    <row r="329" spans="2:7" x14ac:dyDescent="0.2">
      <c r="B329" s="20" t="s">
        <v>15</v>
      </c>
      <c r="C329" s="19"/>
      <c r="D329" s="19"/>
      <c r="E329" s="19">
        <f>+SUM(SecondarySoftwareRecur[[#This Row],[License]],SecondarySoftwareRecur[[#This Row],[Support]])</f>
        <v>0</v>
      </c>
      <c r="F329" s="20"/>
      <c r="G329" s="15"/>
    </row>
    <row r="330" spans="2:7" x14ac:dyDescent="0.2">
      <c r="B330" s="20" t="s">
        <v>16</v>
      </c>
      <c r="C330" s="19"/>
      <c r="D330" s="19"/>
      <c r="E330" s="19">
        <f>+SUM(SecondarySoftwareRecur[[#This Row],[License]],SecondarySoftwareRecur[[#This Row],[Support]])</f>
        <v>0</v>
      </c>
      <c r="F330" s="20"/>
      <c r="G330" s="15"/>
    </row>
    <row r="331" spans="2:7" x14ac:dyDescent="0.2">
      <c r="B331" s="20" t="s">
        <v>17</v>
      </c>
      <c r="C331" s="19"/>
      <c r="D331" s="19"/>
      <c r="E331" s="19">
        <f>+SUM(SecondarySoftwareRecur[[#This Row],[License]],SecondarySoftwareRecur[[#This Row],[Support]])</f>
        <v>0</v>
      </c>
      <c r="F331" s="20"/>
      <c r="G331" s="15"/>
    </row>
    <row r="332" spans="2:7" x14ac:dyDescent="0.2">
      <c r="B332" s="20" t="s">
        <v>18</v>
      </c>
      <c r="C332" s="19"/>
      <c r="D332" s="19"/>
      <c r="E332" s="19">
        <f>+SUM(SecondarySoftwareRecur[[#This Row],[License]],SecondarySoftwareRecur[[#This Row],[Support]])</f>
        <v>0</v>
      </c>
      <c r="F332" s="20"/>
      <c r="G332" s="15"/>
    </row>
    <row r="333" spans="2:7" x14ac:dyDescent="0.2">
      <c r="B333" s="20" t="s">
        <v>24</v>
      </c>
      <c r="C333" s="19"/>
      <c r="D333" s="19"/>
      <c r="E333" s="19">
        <f>+SUM(SecondarySoftwareRecur[[#This Row],[License]],SecondarySoftwareRecur[[#This Row],[Support]])</f>
        <v>0</v>
      </c>
      <c r="F333" s="20"/>
      <c r="G333" s="15"/>
    </row>
    <row r="334" spans="2:7" x14ac:dyDescent="0.2">
      <c r="B334" s="20" t="s">
        <v>11</v>
      </c>
      <c r="C334" s="19"/>
      <c r="D334" s="19"/>
      <c r="E334" s="19">
        <f>+SUM(SecondarySoftwareRecur[[#This Row],[License]],SecondarySoftwareRecur[[#This Row],[Support]])</f>
        <v>0</v>
      </c>
      <c r="F334" s="20"/>
      <c r="G334" s="15"/>
    </row>
    <row r="335" spans="2:7" x14ac:dyDescent="0.2">
      <c r="B335" s="20"/>
      <c r="C335" s="19"/>
      <c r="D335" s="19"/>
      <c r="E335" s="19">
        <f>+SUM(SecondarySoftwareRecur[[#This Row],[License]],SecondarySoftwareRecur[[#This Row],[Support]])</f>
        <v>0</v>
      </c>
      <c r="F335" s="20"/>
      <c r="G335" s="15"/>
    </row>
    <row r="336" spans="2:7" x14ac:dyDescent="0.2">
      <c r="B336" s="20" t="s">
        <v>3</v>
      </c>
      <c r="C336" s="8"/>
      <c r="D336" s="8"/>
      <c r="E336" s="26">
        <f>SUBTOTAL(109,SecondarySoftwareRecur[Total])</f>
        <v>0</v>
      </c>
      <c r="F336" s="20"/>
      <c r="G336" s="14">
        <f>SUBTOTAL(104,SecondarySoftwareRecur[Annual Escalation %])</f>
        <v>0</v>
      </c>
    </row>
    <row r="337" spans="2:7" x14ac:dyDescent="0.2">
      <c r="B337" s="20"/>
      <c r="C337" s="20"/>
      <c r="D337" s="20"/>
      <c r="E337" s="20"/>
      <c r="F337" s="20"/>
      <c r="G337" s="20"/>
    </row>
    <row r="338" spans="2:7" x14ac:dyDescent="0.2">
      <c r="B338" s="20" t="s">
        <v>20</v>
      </c>
      <c r="C338" s="20"/>
      <c r="D338" s="20"/>
      <c r="E338" s="20"/>
      <c r="F338" s="20"/>
      <c r="G338" s="20"/>
    </row>
    <row r="339" spans="2:7" x14ac:dyDescent="0.2">
      <c r="B339" s="20" t="s">
        <v>0</v>
      </c>
      <c r="C339" s="20" t="s">
        <v>2</v>
      </c>
      <c r="D339" s="20" t="s">
        <v>265</v>
      </c>
      <c r="E339" s="20" t="s">
        <v>3</v>
      </c>
      <c r="F339" s="20" t="s">
        <v>4</v>
      </c>
      <c r="G339" s="20" t="s">
        <v>266</v>
      </c>
    </row>
    <row r="340" spans="2:7" x14ac:dyDescent="0.2">
      <c r="B340" s="20" t="s">
        <v>22</v>
      </c>
      <c r="C340" s="19"/>
      <c r="D340" s="19"/>
      <c r="E340" s="19">
        <f>+SUM(InterfaceRecur[[#This Row],[License]],InterfaceRecur[[#This Row],[Support]])</f>
        <v>0</v>
      </c>
      <c r="F340" s="20"/>
      <c r="G340" s="15"/>
    </row>
    <row r="341" spans="2:7" x14ac:dyDescent="0.2">
      <c r="B341" s="20" t="s">
        <v>23</v>
      </c>
      <c r="C341" s="19"/>
      <c r="D341" s="19"/>
      <c r="E341" s="19">
        <f>+SUM(InterfaceRecur[[#This Row],[License]],InterfaceRecur[[#This Row],[Support]])</f>
        <v>0</v>
      </c>
      <c r="F341" s="20"/>
      <c r="G341" s="15"/>
    </row>
    <row r="342" spans="2:7" x14ac:dyDescent="0.2">
      <c r="B342" s="20" t="s">
        <v>25</v>
      </c>
      <c r="C342" s="19"/>
      <c r="D342" s="19"/>
      <c r="E342" s="19">
        <f>+SUM(InterfaceRecur[[#This Row],[License]],InterfaceRecur[[#This Row],[Support]])</f>
        <v>0</v>
      </c>
      <c r="F342" s="20"/>
      <c r="G342" s="15"/>
    </row>
    <row r="343" spans="2:7" x14ac:dyDescent="0.2">
      <c r="B343" s="20" t="s">
        <v>26</v>
      </c>
      <c r="C343" s="19"/>
      <c r="D343" s="19"/>
      <c r="E343" s="19">
        <f>+SUM(InterfaceRecur[[#This Row],[License]],InterfaceRecur[[#This Row],[Support]])</f>
        <v>0</v>
      </c>
      <c r="F343" s="20"/>
      <c r="G343" s="15"/>
    </row>
    <row r="344" spans="2:7" x14ac:dyDescent="0.2">
      <c r="B344" s="20" t="s">
        <v>27</v>
      </c>
      <c r="C344" s="19"/>
      <c r="D344" s="19"/>
      <c r="E344" s="19">
        <f>+SUM(InterfaceRecur[[#This Row],[License]],InterfaceRecur[[#This Row],[Support]])</f>
        <v>0</v>
      </c>
      <c r="F344" s="20"/>
      <c r="G344" s="15"/>
    </row>
    <row r="345" spans="2:7" x14ac:dyDescent="0.2">
      <c r="B345" s="20" t="s">
        <v>28</v>
      </c>
      <c r="C345" s="19"/>
      <c r="D345" s="19"/>
      <c r="E345" s="19">
        <f>+SUM(InterfaceRecur[[#This Row],[License]],InterfaceRecur[[#This Row],[Support]])</f>
        <v>0</v>
      </c>
      <c r="F345" s="20"/>
      <c r="G345" s="15"/>
    </row>
    <row r="346" spans="2:7" x14ac:dyDescent="0.2">
      <c r="B346" s="20" t="s">
        <v>29</v>
      </c>
      <c r="C346" s="19"/>
      <c r="D346" s="19"/>
      <c r="E346" s="19">
        <f>+SUM(InterfaceRecur[[#This Row],[License]],InterfaceRecur[[#This Row],[Support]])</f>
        <v>0</v>
      </c>
      <c r="F346" s="20"/>
      <c r="G346" s="15"/>
    </row>
    <row r="347" spans="2:7" x14ac:dyDescent="0.2">
      <c r="B347" s="20" t="s">
        <v>30</v>
      </c>
      <c r="C347" s="19"/>
      <c r="D347" s="19"/>
      <c r="E347" s="19">
        <f>+SUM(InterfaceRecur[[#This Row],[License]],InterfaceRecur[[#This Row],[Support]])</f>
        <v>0</v>
      </c>
      <c r="F347" s="20"/>
      <c r="G347" s="15"/>
    </row>
    <row r="348" spans="2:7" x14ac:dyDescent="0.2">
      <c r="B348" s="20" t="s">
        <v>11</v>
      </c>
      <c r="C348" s="19"/>
      <c r="D348" s="19"/>
      <c r="E348" s="19">
        <f>+SUM(InterfaceRecur[[#This Row],[License]],InterfaceRecur[[#This Row],[Support]])</f>
        <v>0</v>
      </c>
      <c r="F348" s="20"/>
      <c r="G348" s="15"/>
    </row>
    <row r="349" spans="2:7" x14ac:dyDescent="0.2">
      <c r="B349" s="20"/>
      <c r="C349" s="19"/>
      <c r="D349" s="19"/>
      <c r="E349" s="19">
        <f>+SUM(InterfaceRecur[[#This Row],[License]],InterfaceRecur[[#This Row],[Support]])</f>
        <v>0</v>
      </c>
      <c r="F349" s="20"/>
      <c r="G349" s="15"/>
    </row>
    <row r="350" spans="2:7" x14ac:dyDescent="0.2">
      <c r="B350" s="20" t="s">
        <v>3</v>
      </c>
      <c r="C350" s="20"/>
      <c r="D350" s="20"/>
      <c r="E350" s="19">
        <f>SUBTOTAL(109,InterfaceRecur[Total])</f>
        <v>0</v>
      </c>
      <c r="F350" s="20"/>
      <c r="G350" s="14">
        <f>SUBTOTAL(104,InterfaceRecur[Annual Escalation %])</f>
        <v>0</v>
      </c>
    </row>
    <row r="352" spans="2:7" x14ac:dyDescent="0.2">
      <c r="B352" s="20" t="s">
        <v>231</v>
      </c>
      <c r="C352" s="20"/>
      <c r="D352" s="20"/>
      <c r="E352" s="20"/>
      <c r="F352" s="20"/>
    </row>
    <row r="353" spans="2:7" x14ac:dyDescent="0.2">
      <c r="B353" s="20" t="s">
        <v>0</v>
      </c>
      <c r="C353" s="20" t="s">
        <v>242</v>
      </c>
      <c r="D353" s="20" t="s">
        <v>251</v>
      </c>
      <c r="E353" s="20" t="s">
        <v>33</v>
      </c>
      <c r="F353" s="20" t="s">
        <v>4</v>
      </c>
      <c r="G353" s="20" t="s">
        <v>266</v>
      </c>
    </row>
    <row r="354" spans="2:7" x14ac:dyDescent="0.2">
      <c r="B354" s="20" t="s">
        <v>272</v>
      </c>
      <c r="C354" s="20"/>
      <c r="D354" s="20"/>
      <c r="E354" s="19"/>
      <c r="F354" s="20"/>
      <c r="G354" s="15"/>
    </row>
    <row r="355" spans="2:7" x14ac:dyDescent="0.2">
      <c r="B355" s="20" t="s">
        <v>273</v>
      </c>
      <c r="C355" s="20"/>
      <c r="D355" s="20"/>
      <c r="E355" s="19"/>
      <c r="F355" s="20"/>
      <c r="G355" s="15"/>
    </row>
    <row r="356" spans="2:7" x14ac:dyDescent="0.2">
      <c r="B356" s="20" t="s">
        <v>234</v>
      </c>
      <c r="C356" s="20"/>
      <c r="D356" s="20"/>
      <c r="E356" s="19"/>
      <c r="F356" s="20"/>
      <c r="G356" s="15"/>
    </row>
    <row r="357" spans="2:7" x14ac:dyDescent="0.2">
      <c r="B357" s="20" t="s">
        <v>11</v>
      </c>
      <c r="C357" s="20"/>
      <c r="D357" s="20"/>
      <c r="E357" s="19"/>
      <c r="F357" s="20"/>
      <c r="G357" s="15"/>
    </row>
    <row r="358" spans="2:7" x14ac:dyDescent="0.2">
      <c r="B358" s="20"/>
      <c r="C358" s="20"/>
      <c r="D358" s="20"/>
      <c r="E358" s="19"/>
      <c r="F358" s="20"/>
      <c r="G358" s="15"/>
    </row>
    <row r="359" spans="2:7" x14ac:dyDescent="0.2">
      <c r="B359" s="20" t="s">
        <v>3</v>
      </c>
      <c r="C359" s="20"/>
      <c r="D359" s="20"/>
      <c r="E359" s="26">
        <f>SUBTOTAL(109,ProServicesRecur[Unit Price])</f>
        <v>0</v>
      </c>
      <c r="F359" s="20"/>
      <c r="G359" s="13">
        <f>SUBTOTAL(104,ProServicesRecur[Annual Escalation %])</f>
        <v>0</v>
      </c>
    </row>
  </sheetData>
  <pageMargins left="0.7" right="0.7" top="0.75" bottom="0.75" header="0.3" footer="0.3"/>
  <pageSetup orientation="portrait" r:id="rId1"/>
  <tableParts count="1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8"/>
  <sheetViews>
    <sheetView workbookViewId="0">
      <pane ySplit="3" topLeftCell="A4" activePane="bottomLeft" state="frozen"/>
      <selection pane="bottomLeft" activeCell="A4" sqref="A4"/>
    </sheetView>
  </sheetViews>
  <sheetFormatPr baseColWidth="10" defaultColWidth="8.83203125" defaultRowHeight="15" x14ac:dyDescent="0.2"/>
  <cols>
    <col min="1" max="1" width="39" bestFit="1" customWidth="1"/>
    <col min="2" max="2" width="22.33203125" bestFit="1" customWidth="1"/>
    <col min="3" max="12" width="16.83203125" customWidth="1"/>
    <col min="13" max="13" width="18.5" customWidth="1"/>
  </cols>
  <sheetData>
    <row r="1" spans="1:13" x14ac:dyDescent="0.2">
      <c r="A1" s="4" t="s">
        <v>289</v>
      </c>
      <c r="B1" s="25" t="s">
        <v>290</v>
      </c>
      <c r="C1" s="23" t="str">
        <f>CONCATENATE(Instructions!$B$2," - Response ",Instructions!$C$5)</f>
        <v>HCI_AMIMRFP_2846 - Response Enter Primary Provider Name Here</v>
      </c>
    </row>
    <row r="2" spans="1:13" x14ac:dyDescent="0.2">
      <c r="A2" s="4" t="s">
        <v>288</v>
      </c>
      <c r="B2" s="20" t="s">
        <v>286</v>
      </c>
    </row>
    <row r="3" spans="1:13" x14ac:dyDescent="0.2">
      <c r="A3" s="4" t="str">
        <f>Instructions!A3</f>
        <v>Deadline for Submission:</v>
      </c>
      <c r="B3" s="11">
        <f>Instructions!B3</f>
        <v>43910</v>
      </c>
    </row>
    <row r="4" spans="1:13" x14ac:dyDescent="0.2">
      <c r="A4" s="27" t="s">
        <v>10</v>
      </c>
    </row>
    <row r="5" spans="1:13" x14ac:dyDescent="0.2">
      <c r="A5" s="1" t="s">
        <v>283</v>
      </c>
      <c r="B5" s="2" t="s">
        <v>267</v>
      </c>
    </row>
    <row r="6" spans="1:13" x14ac:dyDescent="0.2">
      <c r="A6" s="3" t="s">
        <v>269</v>
      </c>
      <c r="B6" s="18">
        <f>PrimarySoftwareInitial[[#Totals],[Total]]</f>
        <v>0</v>
      </c>
    </row>
    <row r="7" spans="1:13" s="20" customFormat="1" x14ac:dyDescent="0.2">
      <c r="A7" s="3" t="s">
        <v>270</v>
      </c>
      <c r="B7" s="18">
        <f>SecondarySoftwareInitial[[#Totals],[Total]]</f>
        <v>0</v>
      </c>
    </row>
    <row r="8" spans="1:13" s="20" customFormat="1" x14ac:dyDescent="0.2">
      <c r="A8" s="3" t="s">
        <v>20</v>
      </c>
      <c r="B8" s="18">
        <f>InterfaceInitial[[#Totals],[Total]]</f>
        <v>0</v>
      </c>
    </row>
    <row r="9" spans="1:13" ht="16" thickBot="1" x14ac:dyDescent="0.25">
      <c r="A9" s="3" t="s">
        <v>263</v>
      </c>
      <c r="B9" s="18">
        <f>ProServices[[#Totals],[Unit Price]]</f>
        <v>0</v>
      </c>
    </row>
    <row r="10" spans="1:13" ht="16" thickTop="1" x14ac:dyDescent="0.2">
      <c r="A10" s="6" t="s">
        <v>3</v>
      </c>
      <c r="B10" s="17">
        <f>SUM($B$6:$B$9)</f>
        <v>0</v>
      </c>
    </row>
    <row r="12" spans="1:13" x14ac:dyDescent="0.2">
      <c r="A12" s="27" t="s">
        <v>284</v>
      </c>
    </row>
    <row r="13" spans="1:13" x14ac:dyDescent="0.2">
      <c r="A13" s="1" t="s">
        <v>283</v>
      </c>
      <c r="B13" s="1" t="s">
        <v>308</v>
      </c>
      <c r="C13" s="2" t="s">
        <v>268</v>
      </c>
      <c r="D13" s="2" t="s">
        <v>274</v>
      </c>
      <c r="E13" s="2" t="s">
        <v>275</v>
      </c>
      <c r="F13" s="2" t="s">
        <v>276</v>
      </c>
      <c r="G13" s="2" t="s">
        <v>277</v>
      </c>
      <c r="H13" s="2" t="s">
        <v>278</v>
      </c>
      <c r="I13" s="2" t="s">
        <v>279</v>
      </c>
      <c r="J13" s="2" t="s">
        <v>280</v>
      </c>
      <c r="K13" s="2" t="s">
        <v>281</v>
      </c>
      <c r="L13" s="2" t="s">
        <v>282</v>
      </c>
      <c r="M13" s="12" t="s">
        <v>3</v>
      </c>
    </row>
    <row r="14" spans="1:13" x14ac:dyDescent="0.2">
      <c r="A14" s="3" t="s">
        <v>269</v>
      </c>
      <c r="B14" s="16">
        <f>+PrimarySoftwareRecur[[#Totals],[Annual Escalation %]]</f>
        <v>0</v>
      </c>
      <c r="C14" s="18">
        <f>+PrimarySoftwareRecur[[#Totals],[Total]]</f>
        <v>0</v>
      </c>
      <c r="D14" s="18">
        <f>+$C14*(1+$B$14)</f>
        <v>0</v>
      </c>
      <c r="E14" s="18">
        <f t="shared" ref="E14:L14" si="0">+$C14*(1+$B$14)</f>
        <v>0</v>
      </c>
      <c r="F14" s="18">
        <f t="shared" si="0"/>
        <v>0</v>
      </c>
      <c r="G14" s="18">
        <f t="shared" si="0"/>
        <v>0</v>
      </c>
      <c r="H14" s="18">
        <f t="shared" si="0"/>
        <v>0</v>
      </c>
      <c r="I14" s="18">
        <f t="shared" si="0"/>
        <v>0</v>
      </c>
      <c r="J14" s="18">
        <f t="shared" si="0"/>
        <v>0</v>
      </c>
      <c r="K14" s="18">
        <f t="shared" si="0"/>
        <v>0</v>
      </c>
      <c r="L14" s="18">
        <f t="shared" si="0"/>
        <v>0</v>
      </c>
      <c r="M14" s="18">
        <f>+SUM(C14:L14)</f>
        <v>0</v>
      </c>
    </row>
    <row r="15" spans="1:13" x14ac:dyDescent="0.2">
      <c r="A15" s="3" t="s">
        <v>270</v>
      </c>
      <c r="B15" s="16">
        <f>+SecondarySoftwareRecur[[#Totals],[Annual Escalation %]]</f>
        <v>0</v>
      </c>
      <c r="C15" s="18">
        <f>+SecondarySoftwareRecur[[#Totals],[Total]]</f>
        <v>0</v>
      </c>
      <c r="D15" s="18">
        <f>+$C15*(1+$B$15)</f>
        <v>0</v>
      </c>
      <c r="E15" s="18">
        <f t="shared" ref="E15:L15" si="1">+$C15*(1+$B$15)</f>
        <v>0</v>
      </c>
      <c r="F15" s="18">
        <f t="shared" si="1"/>
        <v>0</v>
      </c>
      <c r="G15" s="18">
        <f t="shared" si="1"/>
        <v>0</v>
      </c>
      <c r="H15" s="18">
        <f t="shared" si="1"/>
        <v>0</v>
      </c>
      <c r="I15" s="18">
        <f t="shared" si="1"/>
        <v>0</v>
      </c>
      <c r="J15" s="18">
        <f t="shared" si="1"/>
        <v>0</v>
      </c>
      <c r="K15" s="18">
        <f t="shared" si="1"/>
        <v>0</v>
      </c>
      <c r="L15" s="18">
        <f t="shared" si="1"/>
        <v>0</v>
      </c>
      <c r="M15" s="18">
        <f t="shared" ref="M15:M17" si="2">+SUM(C15:L15)</f>
        <v>0</v>
      </c>
    </row>
    <row r="16" spans="1:13" x14ac:dyDescent="0.2">
      <c r="A16" s="3" t="s">
        <v>20</v>
      </c>
      <c r="B16" s="16">
        <f>InterfaceRecur[[#Totals],[Annual Escalation %]]</f>
        <v>0</v>
      </c>
      <c r="C16" s="18">
        <f>+InterfaceRecur[[#Totals],[Total]]</f>
        <v>0</v>
      </c>
      <c r="D16" s="18">
        <f>+$C16*(1+$B$16)</f>
        <v>0</v>
      </c>
      <c r="E16" s="18">
        <f t="shared" ref="E16:L16" si="3">+$C16*(1+$B$16)</f>
        <v>0</v>
      </c>
      <c r="F16" s="18">
        <f t="shared" si="3"/>
        <v>0</v>
      </c>
      <c r="G16" s="18">
        <f t="shared" si="3"/>
        <v>0</v>
      </c>
      <c r="H16" s="18">
        <f t="shared" si="3"/>
        <v>0</v>
      </c>
      <c r="I16" s="18">
        <f t="shared" si="3"/>
        <v>0</v>
      </c>
      <c r="J16" s="18">
        <f t="shared" si="3"/>
        <v>0</v>
      </c>
      <c r="K16" s="18">
        <f t="shared" si="3"/>
        <v>0</v>
      </c>
      <c r="L16" s="18">
        <f t="shared" si="3"/>
        <v>0</v>
      </c>
      <c r="M16" s="18">
        <f t="shared" si="2"/>
        <v>0</v>
      </c>
    </row>
    <row r="17" spans="1:13" ht="16" thickBot="1" x14ac:dyDescent="0.25">
      <c r="A17" s="3" t="s">
        <v>263</v>
      </c>
      <c r="B17" s="16">
        <f>ProServicesRecur[[#Totals],[Annual Escalation %]]</f>
        <v>0</v>
      </c>
      <c r="C17" s="18">
        <f>+ProServicesRecur[[#Totals],[Unit Price]]</f>
        <v>0</v>
      </c>
      <c r="D17" s="18">
        <f>+$C17*(1+$B$17)</f>
        <v>0</v>
      </c>
      <c r="E17" s="18">
        <f t="shared" ref="E17:L17" si="4">+$C17*(1+$B$17)</f>
        <v>0</v>
      </c>
      <c r="F17" s="18">
        <f t="shared" si="4"/>
        <v>0</v>
      </c>
      <c r="G17" s="18">
        <f t="shared" si="4"/>
        <v>0</v>
      </c>
      <c r="H17" s="18">
        <f t="shared" si="4"/>
        <v>0</v>
      </c>
      <c r="I17" s="18">
        <f t="shared" si="4"/>
        <v>0</v>
      </c>
      <c r="J17" s="18">
        <f t="shared" si="4"/>
        <v>0</v>
      </c>
      <c r="K17" s="18">
        <f t="shared" si="4"/>
        <v>0</v>
      </c>
      <c r="L17" s="18">
        <f t="shared" si="4"/>
        <v>0</v>
      </c>
      <c r="M17" s="18">
        <f t="shared" si="2"/>
        <v>0</v>
      </c>
    </row>
    <row r="18" spans="1:13" ht="16" thickTop="1" x14ac:dyDescent="0.2">
      <c r="A18" s="6"/>
      <c r="B18" s="6"/>
      <c r="C18" s="17">
        <f>SUM(C14:C17)</f>
        <v>0</v>
      </c>
      <c r="D18" s="17">
        <f t="shared" ref="D18:L18" si="5">SUM(D14:D17)</f>
        <v>0</v>
      </c>
      <c r="E18" s="17">
        <f t="shared" si="5"/>
        <v>0</v>
      </c>
      <c r="F18" s="17">
        <f t="shared" si="5"/>
        <v>0</v>
      </c>
      <c r="G18" s="17">
        <f t="shared" si="5"/>
        <v>0</v>
      </c>
      <c r="H18" s="17">
        <f t="shared" si="5"/>
        <v>0</v>
      </c>
      <c r="I18" s="17">
        <f t="shared" si="5"/>
        <v>0</v>
      </c>
      <c r="J18" s="17">
        <f t="shared" si="5"/>
        <v>0</v>
      </c>
      <c r="K18" s="17">
        <f t="shared" si="5"/>
        <v>0</v>
      </c>
      <c r="L18" s="17">
        <f t="shared" si="5"/>
        <v>0</v>
      </c>
      <c r="M18" s="17">
        <f>IF(SUM(M14:M17)=SUM(C18:L18),SUM(M14:M17))</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Detail Pricing</vt:lpstr>
      <vt:lpstr>Summary Pricing</vt:lpstr>
    </vt:vector>
  </TitlesOfParts>
  <Company>American Municipal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Poddany</dc:creator>
  <cp:lastModifiedBy>Microsoft Office User</cp:lastModifiedBy>
  <dcterms:created xsi:type="dcterms:W3CDTF">2020-01-24T12:38:34Z</dcterms:created>
  <dcterms:modified xsi:type="dcterms:W3CDTF">2020-04-16T18:43:40Z</dcterms:modified>
</cp:coreProperties>
</file>